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jezd a komunikace p..." sheetId="2" r:id="rId2"/>
    <sheet name="02 - Vjezdový-výjezdový s..." sheetId="3" r:id="rId3"/>
    <sheet name="03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Sjezd a komunikace p...'!$C$92:$K$324</definedName>
    <definedName name="_xlnm.Print_Area" localSheetId="1">'01 - Sjezd a komunikace p...'!$C$4:$J$39,'01 - Sjezd a komunikace p...'!$C$45:$J$74,'01 - Sjezd a komunikace p...'!$C$80:$K$324</definedName>
    <definedName name="_xlnm.Print_Titles" localSheetId="1">'01 - Sjezd a komunikace p...'!$92:$92</definedName>
    <definedName name="_xlnm._FilterDatabase" localSheetId="2" hidden="1">'02 - Vjezdový-výjezdový s...'!$C$80:$K$86</definedName>
    <definedName name="_xlnm.Print_Area" localSheetId="2">'02 - Vjezdový-výjezdový s...'!$C$4:$J$39,'02 - Vjezdový-výjezdový s...'!$C$45:$J$62,'02 - Vjezdový-výjezdový s...'!$C$68:$K$86</definedName>
    <definedName name="_xlnm.Print_Titles" localSheetId="2">'02 - Vjezdový-výjezdový s...'!$80:$80</definedName>
    <definedName name="_xlnm._FilterDatabase" localSheetId="3" hidden="1">'03 - VRN'!$C$83:$K$102</definedName>
    <definedName name="_xlnm.Print_Area" localSheetId="3">'03 - VRN'!$C$4:$J$39,'03 - VRN'!$C$45:$J$65,'03 - VRN'!$C$71:$K$102</definedName>
    <definedName name="_xlnm.Print_Titles" localSheetId="3">'03 - VRN'!$83:$83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0"/>
  <c r="BH100"/>
  <c r="BG100"/>
  <c r="BF100"/>
  <c r="T100"/>
  <c r="T99"/>
  <c r="R100"/>
  <c r="R99"/>
  <c r="P100"/>
  <c r="P99"/>
  <c r="BI96"/>
  <c r="BH96"/>
  <c r="BG96"/>
  <c r="BF96"/>
  <c r="T96"/>
  <c r="T95"/>
  <c r="R96"/>
  <c r="R95"/>
  <c r="P96"/>
  <c r="P95"/>
  <c r="BI92"/>
  <c r="BH92"/>
  <c r="BG92"/>
  <c r="BF92"/>
  <c r="T92"/>
  <c r="T91"/>
  <c r="R92"/>
  <c r="R91"/>
  <c r="P92"/>
  <c r="P91"/>
  <c r="BI87"/>
  <c r="BH87"/>
  <c r="BG87"/>
  <c r="BF87"/>
  <c r="T87"/>
  <c r="T86"/>
  <c r="T85"/>
  <c r="T84"/>
  <c r="R87"/>
  <c r="R86"/>
  <c r="R85"/>
  <c r="R84"/>
  <c r="P87"/>
  <c r="P86"/>
  <c r="J81"/>
  <c r="F80"/>
  <c r="F78"/>
  <c r="E76"/>
  <c r="J55"/>
  <c r="F54"/>
  <c r="F52"/>
  <c r="E50"/>
  <c r="J21"/>
  <c r="E21"/>
  <c r="J80"/>
  <c r="J20"/>
  <c r="J18"/>
  <c r="E18"/>
  <c r="F55"/>
  <c r="J17"/>
  <c r="J12"/>
  <c r="J78"/>
  <c r="E7"/>
  <c r="E74"/>
  <c i="3" r="J37"/>
  <c r="J36"/>
  <c i="1" r="AY56"/>
  <c i="3" r="J35"/>
  <c i="1" r="AX56"/>
  <c i="3" r="BI84"/>
  <c r="BH84"/>
  <c r="BG84"/>
  <c r="BF84"/>
  <c r="T84"/>
  <c r="T83"/>
  <c r="T82"/>
  <c r="T81"/>
  <c r="R84"/>
  <c r="R83"/>
  <c r="R82"/>
  <c r="R81"/>
  <c r="P84"/>
  <c r="P83"/>
  <c r="P82"/>
  <c r="P81"/>
  <c i="1" r="AU56"/>
  <c i="3" r="J78"/>
  <c r="F77"/>
  <c r="F75"/>
  <c r="E73"/>
  <c r="J55"/>
  <c r="F54"/>
  <c r="F52"/>
  <c r="E50"/>
  <c r="J21"/>
  <c r="E21"/>
  <c r="J77"/>
  <c r="J20"/>
  <c r="J18"/>
  <c r="E18"/>
  <c r="F78"/>
  <c r="J17"/>
  <c r="J12"/>
  <c r="J75"/>
  <c r="E7"/>
  <c r="E71"/>
  <c i="2" r="J37"/>
  <c r="J36"/>
  <c i="1" r="AY55"/>
  <c i="2" r="J35"/>
  <c i="1" r="AX55"/>
  <c i="2"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2"/>
  <c r="BH262"/>
  <c r="BG262"/>
  <c r="BF262"/>
  <c r="T262"/>
  <c r="T261"/>
  <c r="R262"/>
  <c r="R261"/>
  <c r="P262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90"/>
  <c r="F89"/>
  <c r="F87"/>
  <c r="E85"/>
  <c r="J55"/>
  <c r="F54"/>
  <c r="F52"/>
  <c r="E50"/>
  <c r="J21"/>
  <c r="E21"/>
  <c r="J89"/>
  <c r="J20"/>
  <c r="J18"/>
  <c r="E18"/>
  <c r="F90"/>
  <c r="J17"/>
  <c r="J12"/>
  <c r="J87"/>
  <c r="E7"/>
  <c r="E83"/>
  <c i="1" r="L50"/>
  <c r="AM50"/>
  <c r="AM49"/>
  <c r="L49"/>
  <c r="AM47"/>
  <c r="L47"/>
  <c r="L45"/>
  <c r="L44"/>
  <c i="2" r="BK286"/>
  <c r="BK272"/>
  <c r="BK262"/>
  <c r="J252"/>
  <c r="J241"/>
  <c r="BK232"/>
  <c r="BK224"/>
  <c r="BK216"/>
  <c r="J210"/>
  <c r="BK198"/>
  <c r="BK191"/>
  <c r="J184"/>
  <c r="J173"/>
  <c r="BK157"/>
  <c r="BK149"/>
  <c r="BK143"/>
  <c r="BK134"/>
  <c r="J128"/>
  <c r="J119"/>
  <c r="J109"/>
  <c r="J99"/>
  <c i="3" r="J84"/>
  <c r="F34"/>
  <c i="1" r="BA56"/>
  <c i="2" r="F37"/>
  <c r="BK316"/>
  <c r="BK309"/>
  <c r="J307"/>
  <c r="J303"/>
  <c r="J299"/>
  <c r="BK294"/>
  <c r="BK289"/>
  <c r="BK280"/>
  <c r="J275"/>
  <c r="BK267"/>
  <c r="BK255"/>
  <c r="BK248"/>
  <c r="J245"/>
  <c r="J236"/>
  <c r="J227"/>
  <c r="J219"/>
  <c r="BK204"/>
  <c r="BK201"/>
  <c r="BK193"/>
  <c r="BK184"/>
  <c r="BK173"/>
  <c r="J165"/>
  <c r="J154"/>
  <c r="J146"/>
  <c r="BK137"/>
  <c r="BK128"/>
  <c r="BK119"/>
  <c r="J112"/>
  <c r="BK96"/>
  <c i="3" r="F35"/>
  <c i="1" r="BB56"/>
  <c i="4" r="BK100"/>
  <c i="2" r="BK282"/>
  <c r="BK275"/>
  <c r="J270"/>
  <c r="J258"/>
  <c r="J248"/>
  <c r="J238"/>
  <c r="J229"/>
  <c r="J222"/>
  <c r="J213"/>
  <c r="J204"/>
  <c r="BK196"/>
  <c r="J191"/>
  <c r="J181"/>
  <c r="BK169"/>
  <c r="J161"/>
  <c r="BK152"/>
  <c r="J143"/>
  <c r="J134"/>
  <c r="BK122"/>
  <c r="BK112"/>
  <c r="BK102"/>
  <c i="1" r="AS54"/>
  <c i="4" r="BK96"/>
  <c i="2" r="J34"/>
  <c r="J316"/>
  <c r="J313"/>
  <c r="BK303"/>
  <c r="BK299"/>
  <c r="J294"/>
  <c r="J289"/>
  <c r="J280"/>
  <c r="J277"/>
  <c r="J267"/>
  <c r="J255"/>
  <c r="BK241"/>
  <c r="J232"/>
  <c r="J224"/>
  <c r="BK210"/>
  <c r="J207"/>
  <c r="J196"/>
  <c r="J188"/>
  <c r="J177"/>
  <c r="BK161"/>
  <c r="BK146"/>
  <c r="J137"/>
  <c r="BK125"/>
  <c r="BK116"/>
  <c r="J106"/>
  <c r="J96"/>
  <c i="3" r="F37"/>
  <c i="1" r="BD56"/>
  <c i="4" r="J92"/>
  <c i="2" r="F35"/>
  <c r="F34"/>
  <c r="BK313"/>
  <c r="J309"/>
  <c r="J305"/>
  <c r="J301"/>
  <c r="J297"/>
  <c r="BK291"/>
  <c r="J286"/>
  <c r="BK277"/>
  <c r="J272"/>
  <c r="J262"/>
  <c r="BK252"/>
  <c r="BK238"/>
  <c r="BK229"/>
  <c r="BK222"/>
  <c r="BK213"/>
  <c r="BK207"/>
  <c r="J198"/>
  <c r="BK188"/>
  <c r="BK177"/>
  <c r="BK165"/>
  <c r="J157"/>
  <c r="J149"/>
  <c r="J140"/>
  <c r="BK131"/>
  <c r="J125"/>
  <c r="J116"/>
  <c r="BK106"/>
  <c r="J102"/>
  <c i="3" r="BK84"/>
  <c i="4" r="J100"/>
  <c r="J87"/>
  <c r="BK87"/>
  <c i="2" r="F36"/>
  <c i="4" r="BK92"/>
  <c i="2" r="BK322"/>
  <c r="J322"/>
  <c r="BK319"/>
  <c r="J319"/>
  <c r="BK307"/>
  <c r="BK305"/>
  <c r="BK301"/>
  <c r="BK297"/>
  <c r="J291"/>
  <c r="J282"/>
  <c r="BK270"/>
  <c r="BK258"/>
  <c r="BK245"/>
  <c r="BK236"/>
  <c r="BK227"/>
  <c r="BK219"/>
  <c r="J216"/>
  <c r="J201"/>
  <c r="J193"/>
  <c r="BK181"/>
  <c r="J169"/>
  <c r="BK154"/>
  <c r="J152"/>
  <c r="BK140"/>
  <c r="J131"/>
  <c r="J122"/>
  <c r="BK109"/>
  <c r="BK99"/>
  <c i="3" r="F36"/>
  <c i="1" r="BC56"/>
  <c i="4" r="J96"/>
  <c l="1" r="P85"/>
  <c r="P84"/>
  <c i="1" r="AU57"/>
  <c i="2" r="T95"/>
  <c r="T160"/>
  <c r="P168"/>
  <c r="BK200"/>
  <c r="J200"/>
  <c r="J64"/>
  <c r="T200"/>
  <c r="R218"/>
  <c r="BK244"/>
  <c r="J244"/>
  <c r="J66"/>
  <c r="T244"/>
  <c r="BK266"/>
  <c r="J266"/>
  <c r="J69"/>
  <c r="T266"/>
  <c r="P285"/>
  <c r="P312"/>
  <c r="R318"/>
  <c r="BK95"/>
  <c r="P95"/>
  <c r="BK160"/>
  <c r="J160"/>
  <c r="J62"/>
  <c r="P160"/>
  <c r="BK168"/>
  <c r="J168"/>
  <c r="J63"/>
  <c r="T168"/>
  <c r="R200"/>
  <c r="BK218"/>
  <c r="J218"/>
  <c r="J65"/>
  <c r="T218"/>
  <c r="R244"/>
  <c r="P266"/>
  <c r="P265"/>
  <c r="BK285"/>
  <c r="J285"/>
  <c r="J70"/>
  <c r="R285"/>
  <c r="BK312"/>
  <c r="J312"/>
  <c r="J72"/>
  <c r="R312"/>
  <c r="R311"/>
  <c r="BK318"/>
  <c r="J318"/>
  <c r="J73"/>
  <c r="T318"/>
  <c r="R95"/>
  <c r="R94"/>
  <c r="R93"/>
  <c r="R160"/>
  <c r="R168"/>
  <c r="P200"/>
  <c r="P218"/>
  <c r="P244"/>
  <c r="R266"/>
  <c r="R265"/>
  <c r="T285"/>
  <c r="T312"/>
  <c r="T311"/>
  <c r="P318"/>
  <c r="BK261"/>
  <c r="J261"/>
  <c r="J67"/>
  <c i="4" r="BK86"/>
  <c r="J86"/>
  <c r="J61"/>
  <c r="BK95"/>
  <c r="J95"/>
  <c r="J63"/>
  <c i="3" r="BK83"/>
  <c r="J83"/>
  <c r="J61"/>
  <c i="4" r="BK91"/>
  <c r="J91"/>
  <c r="J62"/>
  <c r="BK99"/>
  <c r="J99"/>
  <c r="J64"/>
  <c r="E48"/>
  <c r="J54"/>
  <c r="F81"/>
  <c r="BE96"/>
  <c r="BE100"/>
  <c r="J52"/>
  <c r="BE87"/>
  <c r="BE92"/>
  <c i="2" r="J95"/>
  <c r="J61"/>
  <c i="3" r="F55"/>
  <c r="J54"/>
  <c r="BE84"/>
  <c r="E48"/>
  <c r="J52"/>
  <c i="2" r="E48"/>
  <c r="J52"/>
  <c r="J54"/>
  <c r="F55"/>
  <c r="BE96"/>
  <c r="BE99"/>
  <c r="BE102"/>
  <c r="BE106"/>
  <c r="BE109"/>
  <c r="BE112"/>
  <c r="BE116"/>
  <c r="BE119"/>
  <c r="BE122"/>
  <c r="BE125"/>
  <c r="BE128"/>
  <c r="BE131"/>
  <c r="BE134"/>
  <c r="BE137"/>
  <c r="BE140"/>
  <c r="BE143"/>
  <c r="BE146"/>
  <c r="BE149"/>
  <c r="BE152"/>
  <c r="BE154"/>
  <c r="BE157"/>
  <c r="BE161"/>
  <c r="BE165"/>
  <c r="BE169"/>
  <c r="BE173"/>
  <c r="BE177"/>
  <c r="BE181"/>
  <c r="BE184"/>
  <c r="BE188"/>
  <c r="BE191"/>
  <c r="BE193"/>
  <c r="BE196"/>
  <c r="BE198"/>
  <c r="BE201"/>
  <c r="BE204"/>
  <c r="BE207"/>
  <c r="BE210"/>
  <c r="BE213"/>
  <c r="BE216"/>
  <c r="BE219"/>
  <c r="BE222"/>
  <c r="BE224"/>
  <c r="BE227"/>
  <c r="BE229"/>
  <c r="BE232"/>
  <c r="BE236"/>
  <c r="BE238"/>
  <c r="BE241"/>
  <c r="BE245"/>
  <c r="BE248"/>
  <c r="BE252"/>
  <c r="BE255"/>
  <c r="BE258"/>
  <c r="BE262"/>
  <c r="BE267"/>
  <c r="BE270"/>
  <c r="BE272"/>
  <c r="BE275"/>
  <c r="BE277"/>
  <c r="BE280"/>
  <c r="BE282"/>
  <c r="BE286"/>
  <c r="BE289"/>
  <c r="BE291"/>
  <c r="BE294"/>
  <c r="BE297"/>
  <c r="BE299"/>
  <c r="BE301"/>
  <c r="BE303"/>
  <c r="BE305"/>
  <c r="BE307"/>
  <c r="BE309"/>
  <c r="BE313"/>
  <c r="BE316"/>
  <c r="BE319"/>
  <c r="BE322"/>
  <c i="1" r="AW55"/>
  <c r="BC55"/>
  <c r="BA55"/>
  <c r="BB55"/>
  <c r="BD55"/>
  <c i="3" r="J33"/>
  <c i="1" r="AV56"/>
  <c i="4" r="J34"/>
  <c i="1" r="AW57"/>
  <c i="4" r="F35"/>
  <c i="1" r="BB57"/>
  <c r="BB54"/>
  <c r="AX54"/>
  <c i="4" r="F36"/>
  <c i="1" r="BC57"/>
  <c r="BC54"/>
  <c r="AY54"/>
  <c i="3" r="J34"/>
  <c i="1" r="AW56"/>
  <c i="4" r="F37"/>
  <c i="1" r="BD57"/>
  <c r="BD54"/>
  <c r="W33"/>
  <c i="4" r="F34"/>
  <c i="1" r="BA57"/>
  <c r="BA54"/>
  <c r="W30"/>
  <c i="2" l="1" r="P94"/>
  <c r="BK94"/>
  <c r="P311"/>
  <c r="T265"/>
  <c r="T94"/>
  <c r="T93"/>
  <c r="BK311"/>
  <c r="J311"/>
  <c r="J71"/>
  <c i="4" r="BK85"/>
  <c r="J85"/>
  <c r="J60"/>
  <c i="2" r="BK265"/>
  <c r="J265"/>
  <c r="J68"/>
  <c i="3" r="BK82"/>
  <c r="J82"/>
  <c r="J60"/>
  <c i="2" r="J33"/>
  <c i="1" r="AV55"/>
  <c r="AT55"/>
  <c i="2" r="F33"/>
  <c i="1" r="AZ55"/>
  <c r="W31"/>
  <c i="3" r="F33"/>
  <c i="1" r="AZ56"/>
  <c i="4" r="F33"/>
  <c i="1" r="AZ57"/>
  <c i="4" r="J33"/>
  <c i="1" r="AV57"/>
  <c r="AT57"/>
  <c r="AT56"/>
  <c r="W32"/>
  <c r="AW54"/>
  <c r="AK30"/>
  <c i="2" l="1" r="BK93"/>
  <c r="J93"/>
  <c r="P93"/>
  <c i="1" r="AU55"/>
  <c i="2" r="J94"/>
  <c r="J60"/>
  <c i="3" r="BK81"/>
  <c r="J81"/>
  <c r="J59"/>
  <c i="4" r="BK84"/>
  <c r="J84"/>
  <c r="J59"/>
  <c i="2" r="J30"/>
  <c i="1" r="AG55"/>
  <c r="AU54"/>
  <c r="AZ54"/>
  <c r="W29"/>
  <c i="2" l="1" r="J39"/>
  <c r="J59"/>
  <c i="1" r="AN55"/>
  <c r="AV54"/>
  <c r="AK29"/>
  <c i="3" r="J30"/>
  <c i="1" r="AG56"/>
  <c i="4" r="J30"/>
  <c i="1" r="AG57"/>
  <c i="3" l="1" r="J39"/>
  <c i="4" r="J39"/>
  <c i="1" r="AN56"/>
  <c r="AN57"/>
  <c r="AT54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<sst xmlns="http://schemas.openxmlformats.org/spreadsheetml/2006/main">
  <si>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</si>
  <si>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</si>
  <si>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</si>
  <si>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</si>
  <si>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</si>
  <si>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{e0df4b98-e058-4352-9f73-f9cc18005ad2}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</si>
  <si>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</si>
  <si>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</si>
  <si>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</si>
  <si>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</si>
  <si>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</si>
  <si>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</si>
  <si>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</si>
  <si>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</si>
  <si>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HavNem_24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</si>
  <si>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</si>
  <si>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</si>
  <si>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Sjezd u Centrálního Příjmu</t>
  </si>
  <si>
    <t>KSO:</t>
  </si>
  <si>
    <t/>
  </si>
  <si>
    <t>CC-CZ:</t>
  </si>
  <si>
    <t>Místo:</t>
  </si>
  <si>
    <t>Nemocnice Havířov</t>
  </si>
  <si>
    <t>Datum:</t>
  </si>
  <si>
    <t>5. 8. 2023</t>
  </si>
  <si>
    <t>Zadavatel:</t>
  </si>
  <si>
    <t>IČ:</t>
  </si>
  <si>
    <t>00844896</t>
  </si>
  <si>
    <t>Nemocnice Havířov, p.o.</t>
  </si>
  <si>
    <t>DIČ:</t>
  </si>
  <si>
    <t>CZ00844896</t>
  </si>
  <si>
    <t>Uchazeč:</t>
  </si>
  <si>
    <t>Vyplň údaj</t>
  </si>
  <si>
    <t>Projektant:</t>
  </si>
  <si>
    <t xml:space="preserve"> </t>
  </si>
  <si>
    <t>True</t>
  </si>
  <si>
    <t>Zpracovatel:</t>
  </si>
  <si>
    <t>06369201</t>
  </si>
  <si>
    <t>Amun Pro s.r.o.</t>
  </si>
  <si>
    <t>CZ06369201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</si>
  <si>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</si>
  <si>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</si>
  <si>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</si>
  <si>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</si>
  <si>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</si>
  <si>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</si>
  <si>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</si>
  <si>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</si>
  <si>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</si>
  <si>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</si>
  <si>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</si>
  <si>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</si>
  <si>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</si>
  <si>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</si>
  <si>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</si>
  <si>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</si>
  <si>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</si>
  <si>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</si>
  <si>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</si>
  <si>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</si>
  <si>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</si>
  <si>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</si>
  <si>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</si>
  <si>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</si>
  <si>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</si>
  <si>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</si>
  <si>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</si>
  <si>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</si>
  <si>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</si>
  <si>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</si>
  <si>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</si>
  <si>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</si>
  <si>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</si>
  <si>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</si>
  <si>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</si>
  <si>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</si>
  <si>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</si>
  <si>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</si>
  <si>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</si>
  <si>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</si>
  <si>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</si>
  <si>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</si>
  <si>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Sjezd a komunikace pro pěší</t>
  </si>
  <si>
    <t>STA</t>
  </si>
  <si>
    <t>1</t>
  </si>
  <si>
    <t>{ee2b5a2e-ff12-46f5-ba88-03518180d3de}</t>
  </si>
  <si>
    <t>2</t>
  </si>
  <si>
    <t>02</t>
  </si>
  <si>
    <t>Vjezdový/výjezdový systém</t>
  </si>
  <si>
    <t>{82dd9444-b712-47f7-9ab9-783798e428da}</t>
  </si>
  <si>
    <t>03</t>
  </si>
  <si>
    <t>VRN</t>
  </si>
  <si>
    <t>{f4e1f516-bed9-4809-a078-331265691ef7}</t>
  </si>
  <si>
    <t>KRYCÍ LIST SOUPISU PRACÍ</t>
  </si>
  <si>
    <t>Objekt:</t>
  </si>
  <si>
    <t>01 - Sjezd a komunikace pro pěší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</si>
  <si>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</si>
  <si>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</si>
  <si>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</si>
  <si>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</si>
  <si>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</si>
  <si>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</si>
  <si>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</si>
  <si>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</si>
  <si>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</si>
  <si>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</si>
  <si>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</si>
  <si>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</si>
  <si>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</si>
  <si>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   </t>
  </si>
  <si>
    <t xml:space="preserve">    742 - Elektroinstalace - slaboproud   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</si>
  <si>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</si>
  <si>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</si>
  <si>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</si>
  <si>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</si>
  <si>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</si>
  <si>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</si>
  <si>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</si>
  <si>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</si>
  <si>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</si>
  <si>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</si>
  <si>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</si>
  <si>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</si>
  <si>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</si>
  <si>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</si>
  <si>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</si>
  <si>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</si>
  <si>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</si>
  <si>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</si>
  <si>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</si>
  <si>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</si>
  <si>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</si>
  <si>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</si>
  <si>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přes 100 do 300 mm</t>
  </si>
  <si>
    <t>kus</t>
  </si>
  <si>
    <t>CS ÚRS 2024 01</t>
  </si>
  <si>
    <t>4</t>
  </si>
  <si>
    <t>-1643928443</t>
  </si>
  <si>
    <t>PP</t>
  </si>
  <si>
    <t>Odstranění stromů s odřezáním kmene a s odvětvením listnatých, průměru kmene přes 100 do 300 mm</t>
  </si>
  <si>
    <t>Online PSC</t>
  </si>
  <si>
    <t>https://podminky.urs.cz/item/CS_URS_2024_01/112101101</t>
  </si>
  <si>
    <t>112251101</t>
  </si>
  <si>
    <t>Odstranění pařezů průměru přes 100 do 300 mm</t>
  </si>
  <si>
    <t>-380972774</t>
  </si>
  <si>
    <t>Odstranění pařezů strojně s jejich vykopáním nebo vytrháním průměru přes 100 do 300 mm</t>
  </si>
  <si>
    <t>https://podminky.urs.cz/item/CS_URS_2024_01/112251101</t>
  </si>
  <si>
    <t>3</t>
  </si>
  <si>
    <t>113106123</t>
  </si>
  <si>
    <t>Rozebrání dlažeb ze zámkových dlaždic komunikací pro pěší ručně</t>
  </si>
  <si>
    <t>m2</t>
  </si>
  <si>
    <t>828171938</t>
  </si>
  <si>
    <t>Rozebrání dlažeb komunikací pro pěší s přemístěním hmot na skládku na vzdálenost do 3 m nebo s naložením na dopravní prostředek s ložem z kameniva nebo živice a s jakoukoliv výplní spár ručně ze zámkové dlažby včetně naložení na dopravní prostředek</t>
  </si>
  <si>
    <t>https://podminky.urs.cz/item/CS_URS_2024_01/113106123</t>
  </si>
  <si>
    <t>P</t>
  </si>
  <si>
    <t>Poznámka k položce:_x000d_
včetně naložení na dopravní prostředek</t>
  </si>
  <si>
    <t>113202111</t>
  </si>
  <si>
    <t>Vytrhání obrub krajníků obrubníků stojatých</t>
  </si>
  <si>
    <t>m</t>
  </si>
  <si>
    <t>-541436698</t>
  </si>
  <si>
    <t>Vytrhání obrub s vybouráním lože, s přemístěním hmot na skládku na vzdálenost do 3 m nebo s naložením na dopravní prostředek z krajníků nebo obrubníků stojatých</t>
  </si>
  <si>
    <t>https://podminky.urs.cz/item/CS_URS_2024_01/113202111</t>
  </si>
  <si>
    <t>5</t>
  </si>
  <si>
    <t>113203111</t>
  </si>
  <si>
    <t>Vytrhání obrub z dlažebních kostek</t>
  </si>
  <si>
    <t>2046442101</t>
  </si>
  <si>
    <t>Vytrhání obrub s vybouráním lože, s přemístěním hmot na skládku na vzdálenost do 3 m nebo s naložením na dopravní prostředek z dlažebních kostek</t>
  </si>
  <si>
    <t>https://podminky.urs.cz/item/CS_URS_2024_01/113203111</t>
  </si>
  <si>
    <t>6</t>
  </si>
  <si>
    <t>121151103</t>
  </si>
  <si>
    <t>Sejmutí ornice plochy do 100 m2 tl vrstvy do 200 mm strojně</t>
  </si>
  <si>
    <t>-504312362</t>
  </si>
  <si>
    <t>Sejmutí ornice strojně při souvislé ploše do 100 m2, tl. vrstvy do 200 mm</t>
  </si>
  <si>
    <t>https://podminky.urs.cz/item/CS_URS_2024_01/121151103</t>
  </si>
  <si>
    <t>VV</t>
  </si>
  <si>
    <t>90+15</t>
  </si>
  <si>
    <t>7</t>
  </si>
  <si>
    <t>122251101</t>
  </si>
  <si>
    <t>Odkopávky a prokopávky nezapažené v hornině třídy těžitelnosti I skupiny 3 objem do 20 m3 strojně</t>
  </si>
  <si>
    <t>m3</t>
  </si>
  <si>
    <t>746683557</t>
  </si>
  <si>
    <t>Odkopávky a prokopávky nezapažené strojně v hornině třídy těžitelnosti I skupiny 3 do 20 m3</t>
  </si>
  <si>
    <t>https://podminky.urs.cz/item/CS_URS_2024_01/122251101</t>
  </si>
  <si>
    <t>8</t>
  </si>
  <si>
    <t>129001101</t>
  </si>
  <si>
    <t>Příplatek za ztížení odkopávky nebo prokopávky v blízkosti inženýrských sítí</t>
  </si>
  <si>
    <t>-1422956311</t>
  </si>
  <si>
    <t>Příplatek k cenám vykopávek za ztížení vykopávky v blízkosti podzemního vedení nebo výbušnin v horninách jakékoliv třídy</t>
  </si>
  <si>
    <t>https://podminky.urs.cz/item/CS_URS_2024_01/129001101</t>
  </si>
  <si>
    <t>9</t>
  </si>
  <si>
    <t>132212109</t>
  </si>
  <si>
    <t>Příplatek za lepivost u hloubení rýh š do 800 mm ručním nebo pneum nářadím v hornině tř. 3</t>
  </si>
  <si>
    <t>-917455099</t>
  </si>
  <si>
    <t>https://podminky.urs.cz/item/CS_URS_2024_01/132212109</t>
  </si>
  <si>
    <t>10</t>
  </si>
  <si>
    <t>132212332</t>
  </si>
  <si>
    <t>Hloubení nezapažených rýh šířky do 2000 mm v nesoudržných horninách třídy těžitelnosti I skupiny 3 ručně</t>
  </si>
  <si>
    <t>-2131406245</t>
  </si>
  <si>
    <t>Hloubení nezapažených rýh šířky přes 800 do 2 000 mm ručně s urovnáním dna do předepsaného profilu a spádu v hornině třídy těžitelnosti I skupiny 3 nesoudržných</t>
  </si>
  <si>
    <t>https://podminky.urs.cz/item/CS_URS_2024_01/132212332</t>
  </si>
  <si>
    <t>11</t>
  </si>
  <si>
    <t>151101101</t>
  </si>
  <si>
    <t>Zřízení příložného pažení a rozepření stěn rýh hl do 2 m</t>
  </si>
  <si>
    <t>151761592</t>
  </si>
  <si>
    <t>Zřízení pažení a rozepření stěn rýh pro podzemní vedení příložné pro jakoukoliv mezerovitost, hloubky do 2 m</t>
  </si>
  <si>
    <t>https://podminky.urs.cz/item/CS_URS_2024_01/151101101</t>
  </si>
  <si>
    <t>12</t>
  </si>
  <si>
    <t>151101111</t>
  </si>
  <si>
    <t>Odstranění příložného pažení a rozepření stěn rýh hl do 2 m</t>
  </si>
  <si>
    <t>1157600162</t>
  </si>
  <si>
    <t>Odstranění pažení a rozepření stěn rýh pro podzemní vedení s uložením materiálu na vzdálenost do 3 m od kraje výkopu příložné, hloubky do 2 m</t>
  </si>
  <si>
    <t>https://podminky.urs.cz/item/CS_URS_2024_01/151101111</t>
  </si>
  <si>
    <t>13</t>
  </si>
  <si>
    <t>155213511</t>
  </si>
  <si>
    <t>Statická zátěžová zkouška únosnosti zemní pláně</t>
  </si>
  <si>
    <t>-226945895</t>
  </si>
  <si>
    <t>https://podminky.urs.cz/item/CS_URS_2024_01/155213511</t>
  </si>
  <si>
    <t>14</t>
  </si>
  <si>
    <t>162211311</t>
  </si>
  <si>
    <t>Vodorovné přemístění výkopku z horniny třídy těžitelnosti I skupiny 1 až 3 stavebním kolečkem do 10 m</t>
  </si>
  <si>
    <t>1891842353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</si>
  <si>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</si>
  <si>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https://podminky.urs.cz/item/CS_URS_2024_01/162211311</t>
  </si>
  <si>
    <t>162211319</t>
  </si>
  <si>
    <t>Příplatek k vodorovnému přemístění výkopku z horniny třídy těžitelnosti I skupiny 1 až 3 stavebním kolečkem za každých dalších 10 m</t>
  </si>
  <si>
    <t>-1286870693</t>
  </si>
  <si>
    <t>Vodorovné přemístění výkopku nebo sypaniny stavebním kolečkem s vyprázdněním kolečka na hromady nebo do dopravního prostředku na vzdálenost do 10 m Příplatek za každých dalších 10 m k ceně -1311</t>
  </si>
  <si>
    <t>https://podminky.urs.cz/item/CS_URS_2024_01/162211319</t>
  </si>
  <si>
    <t>16</t>
  </si>
  <si>
    <t>167111101</t>
  </si>
  <si>
    <t>Nakládání výkopku z hornin třídy těžitelnosti I skupiny 1 až 3 ručně</t>
  </si>
  <si>
    <t>-677375349</t>
  </si>
  <si>
    <t>Nakládání, skládání a překládání neulehlého výkopku nebo sypaniny ručně nakládání, z hornin třídy těžitelnosti I, skupiny 1 až 3</t>
  </si>
  <si>
    <t>https://podminky.urs.cz/item/CS_URS_2024_01/167111101</t>
  </si>
  <si>
    <t>17</t>
  </si>
  <si>
    <t>175111101</t>
  </si>
  <si>
    <t>Obsypání potrubí ručně sypaninou bez prohození, uloženou do 3 m</t>
  </si>
  <si>
    <t>-624375691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</si>
  <si>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</si>
  <si>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https://podminky.urs.cz/item/CS_URS_2024_01/175111101</t>
  </si>
  <si>
    <t>18</t>
  </si>
  <si>
    <t>180405111</t>
  </si>
  <si>
    <t>Založení trávníků v rovině nebo na svahu do 1:5</t>
  </si>
  <si>
    <t>-38975934</t>
  </si>
  <si>
    <t>https://podminky.urs.cz/item/CS_URS_2024_01/180405111</t>
  </si>
  <si>
    <t>19</t>
  </si>
  <si>
    <t>M</t>
  </si>
  <si>
    <t>00572410</t>
  </si>
  <si>
    <t>osivo směs travní parková</t>
  </si>
  <si>
    <t>kg</t>
  </si>
  <si>
    <t>-1507921041</t>
  </si>
  <si>
    <t>20</t>
  </si>
  <si>
    <t>181006113</t>
  </si>
  <si>
    <t>Rozprostření zemin tl vrstvy do 0,2 m schopných zúrodnění v rovině a sklonu do 1:5</t>
  </si>
  <si>
    <t>1016689830</t>
  </si>
  <si>
    <t>Rozprostření zemin schopných zúrodnění v rovině a ve sklonu do 1:5, tloušťka vrstvy přes 0,15 do 0,20 m</t>
  </si>
  <si>
    <t>https://podminky.urs.cz/item/CS_URS_2024_01/181006113</t>
  </si>
  <si>
    <t>181111121</t>
  </si>
  <si>
    <t>Plošná úprava terénu do 500 m2 zemina skupiny 1 až 4 nerovnosti přes 100 do 150 mm v rovinně a svahu do 1:5</t>
  </si>
  <si>
    <t>-1241127839</t>
  </si>
  <si>
    <t>Plošná úprava terénu v zemině skupiny 1 až 4 s urovnáním povrchu bez doplnění ornice souvislé plochy do 500 m2 při nerovnostech terénu přes 100 do 150 mm v rovině nebo na svahu do 1:5</t>
  </si>
  <si>
    <t>https://podminky.urs.cz/item/CS_URS_2024_01/181111121</t>
  </si>
  <si>
    <t>Svislé a kompletní konstrukce</t>
  </si>
  <si>
    <t>76</t>
  </si>
  <si>
    <t>339921133</t>
  </si>
  <si>
    <t>Osazování betonových palisád do betonového základu v řadě výšky prvku přes 1 do 1,5 m</t>
  </si>
  <si>
    <t>CS ÚRS 2023 02</t>
  </si>
  <si>
    <t>1036821539</t>
  </si>
  <si>
    <t>Osazování palisád betonových v řadě se zabetonováním výšky palisády přes 1000 do 1500 mm</t>
  </si>
  <si>
    <t>https://podminky.urs.cz/item/CS_URS_2023_02/339921133</t>
  </si>
  <si>
    <t>Poznámka k položce:_x000d_
Beton C20/25</t>
  </si>
  <si>
    <t>77</t>
  </si>
  <si>
    <t>59228422</t>
  </si>
  <si>
    <t>palisáda betonová 160x160x1200mm</t>
  </si>
  <si>
    <t>216380986</t>
  </si>
  <si>
    <t>16,098*5,715 'Přepočtené koeficientem množství</t>
  </si>
  <si>
    <t>Komunikace pozemní</t>
  </si>
  <si>
    <t>27</t>
  </si>
  <si>
    <t>564661111</t>
  </si>
  <si>
    <t>Podklad z kameniva hrubého drceného vel. 63-125 mm plochy do 100 m2 tl 200 mm</t>
  </si>
  <si>
    <t>-1090366253</t>
  </si>
  <si>
    <t>Podklad z kameniva hrubého drceného vel. 63-125 mm, s rozprostřením a zhutněním plochy do 100 m2, po zhutnění tl. 200 mm</t>
  </si>
  <si>
    <t>https://podminky.urs.cz/item/CS_URS_2024_01/564661111</t>
  </si>
  <si>
    <t>126*2</t>
  </si>
  <si>
    <t>28</t>
  </si>
  <si>
    <t>69311081</t>
  </si>
  <si>
    <t>geotextilie netkaná separační, ochranná, filtrační, drenážní PES 300g/m2</t>
  </si>
  <si>
    <t>-1799557898</t>
  </si>
  <si>
    <t>Poznámka k položce:_x000d_
Úprava podloží a základové spáry</t>
  </si>
  <si>
    <t>105*1,3</t>
  </si>
  <si>
    <t>22</t>
  </si>
  <si>
    <t>564741101</t>
  </si>
  <si>
    <t>Podklad z kameniva hrubého drceného vel. 32-63 mm plochy do 100 m2 tl 120 mm</t>
  </si>
  <si>
    <t>1262445139</t>
  </si>
  <si>
    <t>Podklad nebo kryt z kameniva hrubého drceného vel. 32-63 mm s rozprostřením a zhutněním plochy jednotlivě do 100 m2, po zhutnění tl. 120 mm</t>
  </si>
  <si>
    <t>https://podminky.urs.cz/item/CS_URS_2024_01/564741101</t>
  </si>
  <si>
    <t>Poznámka k položce:_x000d_
Doplnění podkladu pod předlážděné stávající plochy</t>
  </si>
  <si>
    <t>23</t>
  </si>
  <si>
    <t>564771101</t>
  </si>
  <si>
    <t>Podklad z kameniva hrubého drceného vel. 32-63 mm plochy do 100 m2 tl 250 mm</t>
  </si>
  <si>
    <t>1863461779</t>
  </si>
  <si>
    <t>Podklad nebo kryt z kameniva hrubého drceného vel. 0-63 mm s rozprostřením a zhutněním plochy jednotlivě do 100 m2, po zhutnění tl. 250 mm</t>
  </si>
  <si>
    <t>https://podminky.urs.cz/item/CS_URS_2024_01/564771101</t>
  </si>
  <si>
    <t>73</t>
  </si>
  <si>
    <t>596211253</t>
  </si>
  <si>
    <t>Kladení zámkové dlažby komunikací pro pěší strojně tl 60 mm pl do 300 m2</t>
  </si>
  <si>
    <t>71995814</t>
  </si>
  <si>
    <t>Kladení dlažby z betonových zámkových dlaždic komunikací pro pěší strojně s ložem z kameniva těženého nebo drceného tl. do 40 mm, s vyplněním spár s dvojitým hutněním, vibrováním a se smetením přebytečného materiálu na krajnici tl. 60 mm do 300 m2</t>
  </si>
  <si>
    <t>https://podminky.urs.cz/item/CS_URS_2023_02/596211253</t>
  </si>
  <si>
    <t>34+2</t>
  </si>
  <si>
    <t>74</t>
  </si>
  <si>
    <t>59245008</t>
  </si>
  <si>
    <t>dlažba tvar obdélník betonová 200x100x60mm barevná</t>
  </si>
  <si>
    <t>-1239723878</t>
  </si>
  <si>
    <t>36*1,02 'Přepočtené koeficientem množství</t>
  </si>
  <si>
    <t>75</t>
  </si>
  <si>
    <t>59245006</t>
  </si>
  <si>
    <t>dlažba tvar obdélník betonová pro nevidomé 200x100x60mm barevná</t>
  </si>
  <si>
    <t>1789295308</t>
  </si>
  <si>
    <t>24</t>
  </si>
  <si>
    <t>596212212</t>
  </si>
  <si>
    <t>Kladení zámkové dlažby pozemních komunikací ručně tl 80 mm skupiny A pl přes 100 do 300 m2</t>
  </si>
  <si>
    <t>-1055056449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</si>
  <si>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100 do 300 m2</t>
  </si>
  <si>
    <t>https://podminky.urs.cz/item/CS_URS_2024_01/596212212</t>
  </si>
  <si>
    <t>25</t>
  </si>
  <si>
    <t>59245005</t>
  </si>
  <si>
    <t>dlažba tvar obdélník betonová 200x100x80mm barevná</t>
  </si>
  <si>
    <t>1110351719</t>
  </si>
  <si>
    <t>26</t>
  </si>
  <si>
    <t>59245020</t>
  </si>
  <si>
    <t>dlažba tvar obdélník betonová 200x100x80mm přírodní</t>
  </si>
  <si>
    <t>1323449684</t>
  </si>
  <si>
    <t>Trubní vedení</t>
  </si>
  <si>
    <t>30</t>
  </si>
  <si>
    <t>175111101.1</t>
  </si>
  <si>
    <t>-632954431</t>
  </si>
  <si>
    <t>https://podminky.urs.cz/item/CS_URS_2024_01/175111101.1</t>
  </si>
  <si>
    <t>31</t>
  </si>
  <si>
    <t>58331200</t>
  </si>
  <si>
    <t>štěrkopísek netříděný zásypový</t>
  </si>
  <si>
    <t>t</t>
  </si>
  <si>
    <t>1792172665</t>
  </si>
  <si>
    <t>60*0,15</t>
  </si>
  <si>
    <t>32</t>
  </si>
  <si>
    <t>871350410</t>
  </si>
  <si>
    <t>Montáž kanalizačního potrubí korugovaného SN 10 z polypropylenu DN 200</t>
  </si>
  <si>
    <t>-127374225</t>
  </si>
  <si>
    <t>Montáž kanalizačního potrubí z plastů z polypropylenu PP korugovaného nebo žebrovaného SN 10 do DN 200</t>
  </si>
  <si>
    <t>https://podminky.urs.cz/item/CS_URS_2024_01/871350410</t>
  </si>
  <si>
    <t>33</t>
  </si>
  <si>
    <t>899101211</t>
  </si>
  <si>
    <t>Demontáž poklopů litinových nebo ocelových včetně rámů hmotnosti do 50 kg</t>
  </si>
  <si>
    <t>-487248117</t>
  </si>
  <si>
    <t>Demontáž poklopů litinových a ocelových včetně rámů, hmotnosti jednotlivě do 50 kg</t>
  </si>
  <si>
    <t>https://podminky.urs.cz/item/CS_URS_2024_01/899101211</t>
  </si>
  <si>
    <t>34</t>
  </si>
  <si>
    <t>899103112</t>
  </si>
  <si>
    <t>Osazení poklopů litinových, ocelových nebo železobetonových včetně rámů pro třídu zatížení B125, C250</t>
  </si>
  <si>
    <t>537882833</t>
  </si>
  <si>
    <t>https://podminky.urs.cz/item/CS_URS_2024_01/899103112</t>
  </si>
  <si>
    <t>35</t>
  </si>
  <si>
    <t>28661770</t>
  </si>
  <si>
    <t>poklop šachtový litinový, betonový rám DN 400 pro třídu zatížení B125</t>
  </si>
  <si>
    <t>-825783386</t>
  </si>
  <si>
    <t>Ostatní konstrukce a práce, bourání</t>
  </si>
  <si>
    <t>36</t>
  </si>
  <si>
    <t>914111111</t>
  </si>
  <si>
    <t>Montáž svislé dopravní značky do velikosti 1 m2 objímkami na sloupek nebo konzolu</t>
  </si>
  <si>
    <t>-347031567</t>
  </si>
  <si>
    <t>Montáž svislé dopravní značky základní velikosti do 1 m2 objímkami na sloupky nebo konzoly</t>
  </si>
  <si>
    <t>https://podminky.urs.cz/item/CS_URS_2024_01/914111111</t>
  </si>
  <si>
    <t>37</t>
  </si>
  <si>
    <t>40445625</t>
  </si>
  <si>
    <t xml:space="preserve">informativní značky provozní </t>
  </si>
  <si>
    <t>1006826159</t>
  </si>
  <si>
    <t>38</t>
  </si>
  <si>
    <t>914511111</t>
  </si>
  <si>
    <t>Montáž sloupku dopravních značek délky do 3,5 m s betonovým základem</t>
  </si>
  <si>
    <t>185975828</t>
  </si>
  <si>
    <t>Montáž sloupku dopravních značek délky do 3,5 m do betonového základu</t>
  </si>
  <si>
    <t>https://podminky.urs.cz/item/CS_URS_2024_01/914511111</t>
  </si>
  <si>
    <t>39</t>
  </si>
  <si>
    <t>40445225</t>
  </si>
  <si>
    <t>sloupek pro dopravní značku Zn D 60mm v 3,5m</t>
  </si>
  <si>
    <t>-1265682441</t>
  </si>
  <si>
    <t>72</t>
  </si>
  <si>
    <t>915131116</t>
  </si>
  <si>
    <t>Vodorovné dopravní značení přechody pro chodce, šipky, symboly retroreflexní žlutá barva</t>
  </si>
  <si>
    <t>684337560</t>
  </si>
  <si>
    <t>Vodorovné dopravní značení stříkané barvou přechody pro chodce, šipky, symboly žluté retroreflexní</t>
  </si>
  <si>
    <t>https://podminky.urs.cz/item/CS_URS_2024_01/915131116</t>
  </si>
  <si>
    <t>40</t>
  </si>
  <si>
    <t>916131213</t>
  </si>
  <si>
    <t>Osazení silničního obrubníku betonového stojatého s boční opěrou do lože z betonu prostého</t>
  </si>
  <si>
    <t>-704388729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</si>
  <si>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</si>
  <si>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https://podminky.urs.cz/item/CS_URS_2024_01/916131213</t>
  </si>
  <si>
    <t>85+10</t>
  </si>
  <si>
    <t>41</t>
  </si>
  <si>
    <t>59217031</t>
  </si>
  <si>
    <t>obrubník betonový silniční 1000x150x250mm</t>
  </si>
  <si>
    <t>1050841471</t>
  </si>
  <si>
    <t>42</t>
  </si>
  <si>
    <t>919112114</t>
  </si>
  <si>
    <t>Řezání dilatačních spár š 4 mm hl přes 90 do 100 mm příčných nebo podélných v živičném krytu</t>
  </si>
  <si>
    <t>1400251453</t>
  </si>
  <si>
    <t>Řezání dilatačních spár v živičném krytu příčných nebo podélných, šířky 4 mm, hloubky přes 90 do 100 mm</t>
  </si>
  <si>
    <t>https://podminky.urs.cz/item/CS_URS_2024_01/919112114</t>
  </si>
  <si>
    <t>43</t>
  </si>
  <si>
    <t>919122132</t>
  </si>
  <si>
    <t>Těsnění spár zálivkou za tepla pro komůrky š 20 mm hl 40 mm s těsnicím profilem</t>
  </si>
  <si>
    <t>-430946793</t>
  </si>
  <si>
    <t>Utěsnění dilatačních spár zálivkou za tepla v cementobetonovém nebo živičném krytu včetně adhezního nátěru s těsnicím profilem pod zálivkou, pro komůrky šířky 20 mm, hloubky 40 mm</t>
  </si>
  <si>
    <t>https://podminky.urs.cz/item/CS_URS_2024_01/919122132</t>
  </si>
  <si>
    <t>997</t>
  </si>
  <si>
    <t>Přesun sutě</t>
  </si>
  <si>
    <t>44</t>
  </si>
  <si>
    <t>997221561</t>
  </si>
  <si>
    <t xml:space="preserve">Vodorovná doprava  materiálů do 1 km</t>
  </si>
  <si>
    <t>713664963</t>
  </si>
  <si>
    <t>Vodorovná doprava materiálů bez naložení, ale se složením a s hrubým urovnáním, na vzdálenost do 1 km</t>
  </si>
  <si>
    <t>https://podminky.urs.cz/item/CS_URS_2024_01/997221561</t>
  </si>
  <si>
    <t>45</t>
  </si>
  <si>
    <t>997221569</t>
  </si>
  <si>
    <t>Příplatek ZKD 1 km u vodorovné dopravy materiálů</t>
  </si>
  <si>
    <t>-786378663</t>
  </si>
  <si>
    <t>Vodorovná doprava materiálů bez naložení, ale se složením a s hrubým urovnáním Příplatek k ceně za každý další i započatý 1 km přes 1 km</t>
  </si>
  <si>
    <t>https://podminky.urs.cz/item/CS_URS_2024_01/997221569</t>
  </si>
  <si>
    <t>157*20</t>
  </si>
  <si>
    <t>46</t>
  </si>
  <si>
    <t>997221611</t>
  </si>
  <si>
    <t>Nakládání materiálů na dopravní prostředky pro vodorovnou dopravu</t>
  </si>
  <si>
    <t>485332173</t>
  </si>
  <si>
    <t>Nakládání na dopravní prostředky pro vodorovnou dopravu materiálů</t>
  </si>
  <si>
    <t>https://podminky.urs.cz/item/CS_URS_2024_01/997221611</t>
  </si>
  <si>
    <t>47</t>
  </si>
  <si>
    <t>997221615</t>
  </si>
  <si>
    <t>Poplatek za uložení na skládce (skládkovné) stavebního odpadu betonového kód odpadu 17 01 01</t>
  </si>
  <si>
    <t>895121497</t>
  </si>
  <si>
    <t>Poplatek za uložení stavebního odpadu na skládce (skládkovné) z prostého betonu zatříděného do Katalogu odpadů pod kódem 17 01 01</t>
  </si>
  <si>
    <t>https://podminky.urs.cz/item/CS_URS_2024_01/997221615</t>
  </si>
  <si>
    <t>48</t>
  </si>
  <si>
    <t>997221873</t>
  </si>
  <si>
    <t>Poplatek za uložení na recyklační skládce (skládkovné) stavebního odpadu zeminy a kamení zatříděného do Katalogu odpadů pod kódem 17 05 04</t>
  </si>
  <si>
    <t>-1739832802</t>
  </si>
  <si>
    <t>Poplatek za uložení stavebního odpadu na recyklační skládce (skládkovné) zeminy a kamení zatříděného do Katalogu odpadů pod kódem 17 05 04</t>
  </si>
  <si>
    <t>https://podminky.urs.cz/item/CS_URS_2024_01/997221873</t>
  </si>
  <si>
    <t>998</t>
  </si>
  <si>
    <t>Přesun hmot</t>
  </si>
  <si>
    <t>49</t>
  </si>
  <si>
    <t>998223011</t>
  </si>
  <si>
    <t>Přesun hmot pro pozemní komunikace s krytem dlážděným</t>
  </si>
  <si>
    <t>1791149888</t>
  </si>
  <si>
    <t>Přesun hmot pro pozemní komunikace s krytem dlážděným dopravní vzdálenost do 200 m jakékoliv délky objektu</t>
  </si>
  <si>
    <t>https://podminky.urs.cz/item/CS_URS_2024_01/998223011</t>
  </si>
  <si>
    <t>PSV</t>
  </si>
  <si>
    <t>Práce a dodávky PSV</t>
  </si>
  <si>
    <t>741</t>
  </si>
  <si>
    <t xml:space="preserve">Elektroinstalace - silnoproud   </t>
  </si>
  <si>
    <t>50</t>
  </si>
  <si>
    <t>741122233</t>
  </si>
  <si>
    <t>Montáž kabelů měděných bez ukončení (např. CYKY) počtu a průřezu žil 5x10 mm2</t>
  </si>
  <si>
    <t>13289069</t>
  </si>
  <si>
    <t>https://podminky.urs.cz/item/CS_URS_2024_01/741122233</t>
  </si>
  <si>
    <t>51</t>
  </si>
  <si>
    <t>34113034</t>
  </si>
  <si>
    <t>kabel instalační jádro Cu plné izolace PVC plášť PVC 450/750V (CYKY) 5x10mm2</t>
  </si>
  <si>
    <t>-693754892</t>
  </si>
  <si>
    <t>52</t>
  </si>
  <si>
    <t>741130025</t>
  </si>
  <si>
    <t>Ukončení vodičů izolovaných s označením a zapojením na svorkovnici s otevřením a uzavřením krytu, průřezu žíly do 16 mm2</t>
  </si>
  <si>
    <t>-1703903306</t>
  </si>
  <si>
    <t>https://podminky.urs.cz/item/CS_URS_2024_01/741130025</t>
  </si>
  <si>
    <t>53</t>
  </si>
  <si>
    <t>35822111</t>
  </si>
  <si>
    <t>jistič 1-pólový 16 A vypínací charakteristika B vypínací schopnost 10 kA</t>
  </si>
  <si>
    <t>-1662748622</t>
  </si>
  <si>
    <t>54</t>
  </si>
  <si>
    <t>741321003</t>
  </si>
  <si>
    <t>Montáž proudových chráničů se zapojením vodičů dvoupólových nn do 25 A ve skříni</t>
  </si>
  <si>
    <t>-1430949824</t>
  </si>
  <si>
    <t>https://podminky.urs.cz/item/CS_URS_2024_01/741321003</t>
  </si>
  <si>
    <t>55</t>
  </si>
  <si>
    <t>RMAT0001</t>
  </si>
  <si>
    <t>B16/1/N 30 mA</t>
  </si>
  <si>
    <t>1487425677</t>
  </si>
  <si>
    <t>56</t>
  </si>
  <si>
    <t>28614146</t>
  </si>
  <si>
    <t>trubka kanalizační PP korugovaná DN 150x6000mm s hrdlem SN10</t>
  </si>
  <si>
    <t>1062382131</t>
  </si>
  <si>
    <t>2*8</t>
  </si>
  <si>
    <t>742</t>
  </si>
  <si>
    <t xml:space="preserve">Elektroinstalace - slaboproud   </t>
  </si>
  <si>
    <t>57</t>
  </si>
  <si>
    <t>742123001</t>
  </si>
  <si>
    <t>Montáž přepěťové ochrany pro slaboproudá zařízení</t>
  </si>
  <si>
    <t>112072773</t>
  </si>
  <si>
    <t>https://podminky.urs.cz/item/CS_URS_2024_01/742123001</t>
  </si>
  <si>
    <t>58</t>
  </si>
  <si>
    <t>35889540</t>
  </si>
  <si>
    <t>svodič přepětí - ochrana 3.stupně odnímatelné provedení, 230 V, signalizace zvuková, na DIN lištu</t>
  </si>
  <si>
    <t>1257559680</t>
  </si>
  <si>
    <t>59</t>
  </si>
  <si>
    <t>742124001</t>
  </si>
  <si>
    <t xml:space="preserve">Montáž kabelů datových </t>
  </si>
  <si>
    <t>-1765477231</t>
  </si>
  <si>
    <t>https://podminky.urs.cz/item/CS_URS_2024_01/742124001</t>
  </si>
  <si>
    <t>60</t>
  </si>
  <si>
    <t>742330024</t>
  </si>
  <si>
    <t>Montáž patch panelu 24 portů UTP/FTP</t>
  </si>
  <si>
    <t>1068797292</t>
  </si>
  <si>
    <t>Montáž strukturované kabeláže příslušenství a ostatní práce k rozvaděčům patch panelu 24 portů UTP/FTP</t>
  </si>
  <si>
    <t>https://podminky.urs.cz/item/CS_URS_2024_01/742330024</t>
  </si>
  <si>
    <t>61</t>
  </si>
  <si>
    <t>ADI.0051260.URS</t>
  </si>
  <si>
    <t>Instalační kabel CAT6A STP LSOHFR B2ca s1 d1 a1 500m, oranžový plášť</t>
  </si>
  <si>
    <t>1786514425</t>
  </si>
  <si>
    <t>62</t>
  </si>
  <si>
    <t>ADI.0051381.URS</t>
  </si>
  <si>
    <t xml:space="preserve">Patch kabel CAT6 500MHz STP LSZH 1m </t>
  </si>
  <si>
    <t>698677924</t>
  </si>
  <si>
    <t>63</t>
  </si>
  <si>
    <t>1616097</t>
  </si>
  <si>
    <t>KRIMP. KLESTE - RJ45 RJ12 RJ11</t>
  </si>
  <si>
    <t>-662255162</t>
  </si>
  <si>
    <t>KRIMP. KLESTE PROF.UNI. - RJ45 RJ12 RJ11</t>
  </si>
  <si>
    <t>64</t>
  </si>
  <si>
    <t>1149486</t>
  </si>
  <si>
    <t>ZAREZOVY NASTROJ LSA+</t>
  </si>
  <si>
    <t>727132816</t>
  </si>
  <si>
    <t>65</t>
  </si>
  <si>
    <t>1616100</t>
  </si>
  <si>
    <t>STIPACI KLESTE</t>
  </si>
  <si>
    <t>-236910871</t>
  </si>
  <si>
    <t>66</t>
  </si>
  <si>
    <t>1693477</t>
  </si>
  <si>
    <t>STRIPOVACI NUZ NA OPTICKE KABELY LK25</t>
  </si>
  <si>
    <t>-1561264292</t>
  </si>
  <si>
    <t>67</t>
  </si>
  <si>
    <t>1616102</t>
  </si>
  <si>
    <t>TESTER KABELU UTP/FTP/STP KE NAS TEST</t>
  </si>
  <si>
    <t>1149341196</t>
  </si>
  <si>
    <t>Práce a dodávky M</t>
  </si>
  <si>
    <t>22-M</t>
  </si>
  <si>
    <t>Montáže technologických zařízení pro dopravní stavby</t>
  </si>
  <si>
    <t>68</t>
  </si>
  <si>
    <t>220060423</t>
  </si>
  <si>
    <t>Položení ochranné trubky do kabelového lože průměru 110 mm</t>
  </si>
  <si>
    <t>1739704365</t>
  </si>
  <si>
    <t>https://podminky.urs.cz/item/CS_URS_2024_01/220060423</t>
  </si>
  <si>
    <t>69</t>
  </si>
  <si>
    <t>1480014</t>
  </si>
  <si>
    <t>TRUBKA OHEBNA KORUFLEX 63</t>
  </si>
  <si>
    <t>128</t>
  </si>
  <si>
    <t>-51459701</t>
  </si>
  <si>
    <t>46-M</t>
  </si>
  <si>
    <t>Zemní práce při extr.mont.pracích</t>
  </si>
  <si>
    <t>70</t>
  </si>
  <si>
    <t>460661115</t>
  </si>
  <si>
    <t>Kabelové lože z písku pro kabely nn bez zakrytí š lože přes 80 do 100 cm</t>
  </si>
  <si>
    <t>-1957522424</t>
  </si>
  <si>
    <t>Kabelové lože z písku včetně podsypu, zhutnění a urovnání povrchu pro kabely nn bez zakrytí, šířky přes 80 do 100 cm</t>
  </si>
  <si>
    <t>https://podminky.urs.cz/item/CS_URS_2024_01/460661115</t>
  </si>
  <si>
    <t>71</t>
  </si>
  <si>
    <t>460671112</t>
  </si>
  <si>
    <t>Výstražná fólie pro krytí kabelů šířky 25 cm</t>
  </si>
  <si>
    <t>960075502</t>
  </si>
  <si>
    <t>Výstražná fólie z PVC pro krytí kabelů včetně vyrovnání povrchu rýhy, rozvinutí a uložení fólie šířky do 25 cm</t>
  </si>
  <si>
    <t>https://podminky.urs.cz/item/CS_URS_2024_01/460671112</t>
  </si>
  <si>
    <t>02 - Vjezdový/výjezdový systém</t>
  </si>
  <si>
    <t>74910460</t>
  </si>
  <si>
    <t>Dodávka a montáž, závory (2x sloupek s ramenem dl. 3 m, 1 x sloupek s čtečkou karet, 1 x indukční smyčka)</t>
  </si>
  <si>
    <t>-38657900</t>
  </si>
  <si>
    <t>Poznámka k položce:_x000d_
- 2x betonový základ 0,8m x 0,8m x 0,8m, včetně 2x chránička DN 50 (elektro NN, SLB)_x000d_
- propojení indukční smyčky_x000d_
- uvedení do provozu</t>
  </si>
  <si>
    <t>03 - VRN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</si>
  <si>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</si>
  <si>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</si>
  <si>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</si>
  <si>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</si>
  <si>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VRN7 - Provozní vlivy</t>
  </si>
  <si>
    <t>Vedlejší rozpočtové náklady</t>
  </si>
  <si>
    <t>VRN1</t>
  </si>
  <si>
    <t>Průzkumné, geodetické a projektové práce</t>
  </si>
  <si>
    <t>010001000</t>
  </si>
  <si>
    <t>soubor</t>
  </si>
  <si>
    <t>1024</t>
  </si>
  <si>
    <t>-466999505</t>
  </si>
  <si>
    <t>https://podminky.urs.cz/item/CS_URS_2023_02/010001000</t>
  </si>
  <si>
    <t>Poznámka k položce:_x000d_
Geodetické práce, PD skutečného provedení</t>
  </si>
  <si>
    <t>VRN2</t>
  </si>
  <si>
    <t>Příprava staveniště</t>
  </si>
  <si>
    <t>020001000</t>
  </si>
  <si>
    <t>-1799767873</t>
  </si>
  <si>
    <t>https://podminky.urs.cz/item/CS_URS_2023_02/020001000</t>
  </si>
  <si>
    <t>VRN3</t>
  </si>
  <si>
    <t>Zařízení staveniště</t>
  </si>
  <si>
    <t>030001000</t>
  </si>
  <si>
    <t>47305183</t>
  </si>
  <si>
    <t>https://podminky.urs.cz/item/CS_URS_2023_02/030001000</t>
  </si>
  <si>
    <t>VRN7</t>
  </si>
  <si>
    <t>Provozní vlivy</t>
  </si>
  <si>
    <t>070001000</t>
  </si>
  <si>
    <t>1412876985</t>
  </si>
  <si>
    <t>https://podminky.urs.cz/item/CS_URS_2023_02/070001000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</si>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</sst>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101101" TargetMode="External" /><Relationship Id="rId2" Type="http://schemas.openxmlformats.org/officeDocument/2006/relationships/hyperlink" Target="https://podminky.urs.cz/item/CS_URS_2024_01/112251101" TargetMode="External" /><Relationship Id="rId3" Type="http://schemas.openxmlformats.org/officeDocument/2006/relationships/hyperlink" Target="https://podminky.urs.cz/item/CS_URS_2024_01/113106123" TargetMode="External" /><Relationship Id="rId4" Type="http://schemas.openxmlformats.org/officeDocument/2006/relationships/hyperlink" Target="https://podminky.urs.cz/item/CS_URS_2024_01/113202111" TargetMode="External" /><Relationship Id="rId5" Type="http://schemas.openxmlformats.org/officeDocument/2006/relationships/hyperlink" Target="https://podminky.urs.cz/item/CS_URS_2024_01/113203111" TargetMode="External" /><Relationship Id="rId6" Type="http://schemas.openxmlformats.org/officeDocument/2006/relationships/hyperlink" Target="https://podminky.urs.cz/item/CS_URS_2024_01/121151103" TargetMode="External" /><Relationship Id="rId7" Type="http://schemas.openxmlformats.org/officeDocument/2006/relationships/hyperlink" Target="https://podminky.urs.cz/item/CS_URS_2024_01/122251101" TargetMode="External" /><Relationship Id="rId8" Type="http://schemas.openxmlformats.org/officeDocument/2006/relationships/hyperlink" Target="https://podminky.urs.cz/item/CS_URS_2024_01/129001101" TargetMode="External" /><Relationship Id="rId9" Type="http://schemas.openxmlformats.org/officeDocument/2006/relationships/hyperlink" Target="https://podminky.urs.cz/item/CS_URS_2024_01/132212109" TargetMode="External" /><Relationship Id="rId10" Type="http://schemas.openxmlformats.org/officeDocument/2006/relationships/hyperlink" Target="https://podminky.urs.cz/item/CS_URS_2024_01/132212332" TargetMode="External" /><Relationship Id="rId11" Type="http://schemas.openxmlformats.org/officeDocument/2006/relationships/hyperlink" Target="https://podminky.urs.cz/item/CS_URS_2024_01/151101101" TargetMode="External" /><Relationship Id="rId12" Type="http://schemas.openxmlformats.org/officeDocument/2006/relationships/hyperlink" Target="https://podminky.urs.cz/item/CS_URS_2024_01/151101111" TargetMode="External" /><Relationship Id="rId13" Type="http://schemas.openxmlformats.org/officeDocument/2006/relationships/hyperlink" Target="https://podminky.urs.cz/item/CS_URS_2024_01/155213511" TargetMode="External" /><Relationship Id="rId14" Type="http://schemas.openxmlformats.org/officeDocument/2006/relationships/hyperlink" Target="https://podminky.urs.cz/item/CS_URS_2024_01/162211311" TargetMode="External" /><Relationship Id="rId15" Type="http://schemas.openxmlformats.org/officeDocument/2006/relationships/hyperlink" Target="https://podminky.urs.cz/item/CS_URS_2024_01/162211319" TargetMode="External" /><Relationship Id="rId16" Type="http://schemas.openxmlformats.org/officeDocument/2006/relationships/hyperlink" Target="https://podminky.urs.cz/item/CS_URS_2024_01/167111101" TargetMode="External" /><Relationship Id="rId17" Type="http://schemas.openxmlformats.org/officeDocument/2006/relationships/hyperlink" Target="https://podminky.urs.cz/item/CS_URS_2024_01/175111101" TargetMode="External" /><Relationship Id="rId18" Type="http://schemas.openxmlformats.org/officeDocument/2006/relationships/hyperlink" Target="https://podminky.urs.cz/item/CS_URS_2024_01/180405111" TargetMode="External" /><Relationship Id="rId19" Type="http://schemas.openxmlformats.org/officeDocument/2006/relationships/hyperlink" Target="https://podminky.urs.cz/item/CS_URS_2024_01/181006113" TargetMode="External" /><Relationship Id="rId20" Type="http://schemas.openxmlformats.org/officeDocument/2006/relationships/hyperlink" Target="https://podminky.urs.cz/item/CS_URS_2024_01/181111121" TargetMode="External" /><Relationship Id="rId21" Type="http://schemas.openxmlformats.org/officeDocument/2006/relationships/hyperlink" Target="https://podminky.urs.cz/item/CS_URS_2023_02/339921133" TargetMode="External" /><Relationship Id="rId22" Type="http://schemas.openxmlformats.org/officeDocument/2006/relationships/hyperlink" Target="https://podminky.urs.cz/item/CS_URS_2024_01/564661111" TargetMode="External" /><Relationship Id="rId23" Type="http://schemas.openxmlformats.org/officeDocument/2006/relationships/hyperlink" Target="https://podminky.urs.cz/item/CS_URS_2024_01/564741101" TargetMode="External" /><Relationship Id="rId24" Type="http://schemas.openxmlformats.org/officeDocument/2006/relationships/hyperlink" Target="https://podminky.urs.cz/item/CS_URS_2024_01/564771101" TargetMode="External" /><Relationship Id="rId25" Type="http://schemas.openxmlformats.org/officeDocument/2006/relationships/hyperlink" Target="https://podminky.urs.cz/item/CS_URS_2023_02/596211253" TargetMode="External" /><Relationship Id="rId26" Type="http://schemas.openxmlformats.org/officeDocument/2006/relationships/hyperlink" Target="https://podminky.urs.cz/item/CS_URS_2024_01/596212212" TargetMode="External" /><Relationship Id="rId27" Type="http://schemas.openxmlformats.org/officeDocument/2006/relationships/hyperlink" Target="https://podminky.urs.cz/item/CS_URS_2024_01/175111101.1" TargetMode="External" /><Relationship Id="rId28" Type="http://schemas.openxmlformats.org/officeDocument/2006/relationships/hyperlink" Target="https://podminky.urs.cz/item/CS_URS_2024_01/871350410" TargetMode="External" /><Relationship Id="rId29" Type="http://schemas.openxmlformats.org/officeDocument/2006/relationships/hyperlink" Target="https://podminky.urs.cz/item/CS_URS_2024_01/899101211" TargetMode="External" /><Relationship Id="rId30" Type="http://schemas.openxmlformats.org/officeDocument/2006/relationships/hyperlink" Target="https://podminky.urs.cz/item/CS_URS_2024_01/899103112" TargetMode="External" /><Relationship Id="rId31" Type="http://schemas.openxmlformats.org/officeDocument/2006/relationships/hyperlink" Target="https://podminky.urs.cz/item/CS_URS_2024_01/914111111" TargetMode="External" /><Relationship Id="rId32" Type="http://schemas.openxmlformats.org/officeDocument/2006/relationships/hyperlink" Target="https://podminky.urs.cz/item/CS_URS_2024_01/914511111" TargetMode="External" /><Relationship Id="rId33" Type="http://schemas.openxmlformats.org/officeDocument/2006/relationships/hyperlink" Target="https://podminky.urs.cz/item/CS_URS_2024_01/915131116" TargetMode="External" /><Relationship Id="rId34" Type="http://schemas.openxmlformats.org/officeDocument/2006/relationships/hyperlink" Target="https://podminky.urs.cz/item/CS_URS_2024_01/916131213" TargetMode="External" /><Relationship Id="rId35" Type="http://schemas.openxmlformats.org/officeDocument/2006/relationships/hyperlink" Target="https://podminky.urs.cz/item/CS_URS_2024_01/919112114" TargetMode="External" /><Relationship Id="rId36" Type="http://schemas.openxmlformats.org/officeDocument/2006/relationships/hyperlink" Target="https://podminky.urs.cz/item/CS_URS_2024_01/919122132" TargetMode="External" /><Relationship Id="rId37" Type="http://schemas.openxmlformats.org/officeDocument/2006/relationships/hyperlink" Target="https://podminky.urs.cz/item/CS_URS_2024_01/997221561" TargetMode="External" /><Relationship Id="rId38" Type="http://schemas.openxmlformats.org/officeDocument/2006/relationships/hyperlink" Target="https://podminky.urs.cz/item/CS_URS_2024_01/997221569" TargetMode="External" /><Relationship Id="rId39" Type="http://schemas.openxmlformats.org/officeDocument/2006/relationships/hyperlink" Target="https://podminky.urs.cz/item/CS_URS_2024_01/997221611" TargetMode="External" /><Relationship Id="rId40" Type="http://schemas.openxmlformats.org/officeDocument/2006/relationships/hyperlink" Target="https://podminky.urs.cz/item/CS_URS_2024_01/997221615" TargetMode="External" /><Relationship Id="rId41" Type="http://schemas.openxmlformats.org/officeDocument/2006/relationships/hyperlink" Target="https://podminky.urs.cz/item/CS_URS_2024_01/997221873" TargetMode="External" /><Relationship Id="rId42" Type="http://schemas.openxmlformats.org/officeDocument/2006/relationships/hyperlink" Target="https://podminky.urs.cz/item/CS_URS_2024_01/998223011" TargetMode="External" /><Relationship Id="rId43" Type="http://schemas.openxmlformats.org/officeDocument/2006/relationships/hyperlink" Target="https://podminky.urs.cz/item/CS_URS_2024_01/741122233" TargetMode="External" /><Relationship Id="rId44" Type="http://schemas.openxmlformats.org/officeDocument/2006/relationships/hyperlink" Target="https://podminky.urs.cz/item/CS_URS_2024_01/741130025" TargetMode="External" /><Relationship Id="rId45" Type="http://schemas.openxmlformats.org/officeDocument/2006/relationships/hyperlink" Target="https://podminky.urs.cz/item/CS_URS_2024_01/741321003" TargetMode="External" /><Relationship Id="rId46" Type="http://schemas.openxmlformats.org/officeDocument/2006/relationships/hyperlink" Target="https://podminky.urs.cz/item/CS_URS_2024_01/742123001" TargetMode="External" /><Relationship Id="rId47" Type="http://schemas.openxmlformats.org/officeDocument/2006/relationships/hyperlink" Target="https://podminky.urs.cz/item/CS_URS_2024_01/742124001" TargetMode="External" /><Relationship Id="rId48" Type="http://schemas.openxmlformats.org/officeDocument/2006/relationships/hyperlink" Target="https://podminky.urs.cz/item/CS_URS_2024_01/742330024" TargetMode="External" /><Relationship Id="rId49" Type="http://schemas.openxmlformats.org/officeDocument/2006/relationships/hyperlink" Target="https://podminky.urs.cz/item/CS_URS_2024_01/220060423" TargetMode="External" /><Relationship Id="rId50" Type="http://schemas.openxmlformats.org/officeDocument/2006/relationships/hyperlink" Target="https://podminky.urs.cz/item/CS_URS_2024_01/460661115" TargetMode="External" /><Relationship Id="rId51" Type="http://schemas.openxmlformats.org/officeDocument/2006/relationships/hyperlink" Target="https://podminky.urs.cz/item/CS_URS_2024_01/460671112" TargetMode="External" /><Relationship Id="rId5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0001000" TargetMode="External" /><Relationship Id="rId2" Type="http://schemas.openxmlformats.org/officeDocument/2006/relationships/hyperlink" Target="https://podminky.urs.cz/item/CS_URS_2023_02/020001000" TargetMode="External" /><Relationship Id="rId3" Type="http://schemas.openxmlformats.org/officeDocument/2006/relationships/hyperlink" Target="https://podminky.urs.cz/item/CS_URS_2023_02/030001000" TargetMode="External" /><Relationship Id="rId4" Type="http://schemas.openxmlformats.org/officeDocument/2006/relationships/hyperlink" Target="https://podminky.urs.cz/item/CS_URS_2023_02/070001000" TargetMode="External" /><Relationship Id="rId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37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39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46</v>
      </c>
      <c r="E29" s="47"/>
      <c r="F29" s="32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48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50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HavNem_24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Sjezd u Centrálního Příjmu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Nemocnice Havířov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5. 8. 2023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Nemocnice Havířov, p.o.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56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>Amun Pro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57</v>
      </c>
      <c r="D52" s="87"/>
      <c r="E52" s="87"/>
      <c r="F52" s="87"/>
      <c r="G52" s="87"/>
      <c r="H52" s="88"/>
      <c r="I52" s="89" t="s">
        <v>58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59</v>
      </c>
      <c r="AH52" s="87"/>
      <c r="AI52" s="87"/>
      <c r="AJ52" s="87"/>
      <c r="AK52" s="87"/>
      <c r="AL52" s="87"/>
      <c r="AM52" s="87"/>
      <c r="AN52" s="89" t="s">
        <v>60</v>
      </c>
      <c r="AO52" s="87"/>
      <c r="AP52" s="87"/>
      <c r="AQ52" s="91" t="s">
        <v>61</v>
      </c>
      <c r="AR52" s="44"/>
      <c r="AS52" s="92" t="s">
        <v>62</v>
      </c>
      <c r="AT52" s="93" t="s">
        <v>63</v>
      </c>
      <c r="AU52" s="93" t="s">
        <v>64</v>
      </c>
      <c r="AV52" s="93" t="s">
        <v>65</v>
      </c>
      <c r="AW52" s="93" t="s">
        <v>66</v>
      </c>
      <c r="AX52" s="93" t="s">
        <v>67</v>
      </c>
      <c r="AY52" s="93" t="s">
        <v>68</v>
      </c>
      <c r="AZ52" s="93" t="s">
        <v>69</v>
      </c>
      <c r="BA52" s="93" t="s">
        <v>70</v>
      </c>
      <c r="BB52" s="93" t="s">
        <v>71</v>
      </c>
      <c r="BC52" s="93" t="s">
        <v>72</v>
      </c>
      <c r="BD52" s="94" t="s">
        <v>73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75</v>
      </c>
      <c r="BT54" s="109" t="s">
        <v>76</v>
      </c>
      <c r="BU54" s="110" t="s">
        <v>77</v>
      </c>
      <c r="BV54" s="109" t="s">
        <v>78</v>
      </c>
      <c r="BW54" s="109" t="s">
        <v>5</v>
      </c>
      <c r="BX54" s="109" t="s">
        <v>79</v>
      </c>
      <c r="CL54" s="109" t="s">
        <v>19</v>
      </c>
    </row>
    <row r="55" s="7" customFormat="1" ht="16.5" customHeight="1">
      <c r="A55" s="111" t="s">
        <v>80</v>
      </c>
      <c r="B55" s="112"/>
      <c r="C55" s="113"/>
      <c r="D55" s="114" t="s">
        <v>81</v>
      </c>
      <c r="E55" s="114"/>
      <c r="F55" s="114"/>
      <c r="G55" s="114"/>
      <c r="H55" s="114"/>
      <c r="I55" s="115"/>
      <c r="J55" s="114" t="s">
        <v>82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Sjezd a komunikace p...'!J30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83</v>
      </c>
      <c r="AR55" s="118"/>
      <c r="AS55" s="119">
        <v>0</v>
      </c>
      <c r="AT55" s="120">
        <f>ROUND(SUM(AV55:AW55),2)</f>
        <v>0</v>
      </c>
      <c r="AU55" s="121">
        <f>'01 - Sjezd a komunikace p...'!P93</f>
        <v>0</v>
      </c>
      <c r="AV55" s="120">
        <f>'01 - Sjezd a komunikace p...'!J33</f>
        <v>0</v>
      </c>
      <c r="AW55" s="120">
        <f>'01 - Sjezd a komunikace p...'!J34</f>
        <v>0</v>
      </c>
      <c r="AX55" s="120">
        <f>'01 - Sjezd a komunikace p...'!J35</f>
        <v>0</v>
      </c>
      <c r="AY55" s="120">
        <f>'01 - Sjezd a komunikace p...'!J36</f>
        <v>0</v>
      </c>
      <c r="AZ55" s="120">
        <f>'01 - Sjezd a komunikace p...'!F33</f>
        <v>0</v>
      </c>
      <c r="BA55" s="120">
        <f>'01 - Sjezd a komunikace p...'!F34</f>
        <v>0</v>
      </c>
      <c r="BB55" s="120">
        <f>'01 - Sjezd a komunikace p...'!F35</f>
        <v>0</v>
      </c>
      <c r="BC55" s="120">
        <f>'01 - Sjezd a komunikace p...'!F36</f>
        <v>0</v>
      </c>
      <c r="BD55" s="122">
        <f>'01 - Sjezd a komunikace p...'!F37</f>
        <v>0</v>
      </c>
      <c r="BE55" s="7"/>
      <c r="BT55" s="123" t="s">
        <v>84</v>
      </c>
      <c r="BV55" s="123" t="s">
        <v>78</v>
      </c>
      <c r="BW55" s="123" t="s">
        <v>85</v>
      </c>
      <c r="BX55" s="123" t="s">
        <v>5</v>
      </c>
      <c r="CL55" s="123" t="s">
        <v>19</v>
      </c>
      <c r="CM55" s="123" t="s">
        <v>86</v>
      </c>
    </row>
    <row r="56" s="7" customFormat="1" ht="16.5" customHeight="1">
      <c r="A56" s="111" t="s">
        <v>80</v>
      </c>
      <c r="B56" s="112"/>
      <c r="C56" s="113"/>
      <c r="D56" s="114" t="s">
        <v>87</v>
      </c>
      <c r="E56" s="114"/>
      <c r="F56" s="114"/>
      <c r="G56" s="114"/>
      <c r="H56" s="114"/>
      <c r="I56" s="115"/>
      <c r="J56" s="114" t="s">
        <v>88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Vjezdový-výjezdový s...'!J30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83</v>
      </c>
      <c r="AR56" s="118"/>
      <c r="AS56" s="119">
        <v>0</v>
      </c>
      <c r="AT56" s="120">
        <f>ROUND(SUM(AV56:AW56),2)</f>
        <v>0</v>
      </c>
      <c r="AU56" s="121">
        <f>'02 - Vjezdový-výjezdový s...'!P81</f>
        <v>0</v>
      </c>
      <c r="AV56" s="120">
        <f>'02 - Vjezdový-výjezdový s...'!J33</f>
        <v>0</v>
      </c>
      <c r="AW56" s="120">
        <f>'02 - Vjezdový-výjezdový s...'!J34</f>
        <v>0</v>
      </c>
      <c r="AX56" s="120">
        <f>'02 - Vjezdový-výjezdový s...'!J35</f>
        <v>0</v>
      </c>
      <c r="AY56" s="120">
        <f>'02 - Vjezdový-výjezdový s...'!J36</f>
        <v>0</v>
      </c>
      <c r="AZ56" s="120">
        <f>'02 - Vjezdový-výjezdový s...'!F33</f>
        <v>0</v>
      </c>
      <c r="BA56" s="120">
        <f>'02 - Vjezdový-výjezdový s...'!F34</f>
        <v>0</v>
      </c>
      <c r="BB56" s="120">
        <f>'02 - Vjezdový-výjezdový s...'!F35</f>
        <v>0</v>
      </c>
      <c r="BC56" s="120">
        <f>'02 - Vjezdový-výjezdový s...'!F36</f>
        <v>0</v>
      </c>
      <c r="BD56" s="122">
        <f>'02 - Vjezdový-výjezdový s...'!F37</f>
        <v>0</v>
      </c>
      <c r="BE56" s="7"/>
      <c r="BT56" s="123" t="s">
        <v>84</v>
      </c>
      <c r="BV56" s="123" t="s">
        <v>78</v>
      </c>
      <c r="BW56" s="123" t="s">
        <v>89</v>
      </c>
      <c r="BX56" s="123" t="s">
        <v>5</v>
      </c>
      <c r="CL56" s="123" t="s">
        <v>19</v>
      </c>
      <c r="CM56" s="123" t="s">
        <v>86</v>
      </c>
    </row>
    <row r="57" s="7" customFormat="1" ht="16.5" customHeight="1">
      <c r="A57" s="111" t="s">
        <v>80</v>
      </c>
      <c r="B57" s="112"/>
      <c r="C57" s="113"/>
      <c r="D57" s="114" t="s">
        <v>90</v>
      </c>
      <c r="E57" s="114"/>
      <c r="F57" s="114"/>
      <c r="G57" s="114"/>
      <c r="H57" s="114"/>
      <c r="I57" s="115"/>
      <c r="J57" s="114" t="s">
        <v>91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VRN'!J30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83</v>
      </c>
      <c r="AR57" s="118"/>
      <c r="AS57" s="124">
        <v>0</v>
      </c>
      <c r="AT57" s="125">
        <f>ROUND(SUM(AV57:AW57),2)</f>
        <v>0</v>
      </c>
      <c r="AU57" s="126">
        <f>'03 - VRN'!P84</f>
        <v>0</v>
      </c>
      <c r="AV57" s="125">
        <f>'03 - VRN'!J33</f>
        <v>0</v>
      </c>
      <c r="AW57" s="125">
        <f>'03 - VRN'!J34</f>
        <v>0</v>
      </c>
      <c r="AX57" s="125">
        <f>'03 - VRN'!J35</f>
        <v>0</v>
      </c>
      <c r="AY57" s="125">
        <f>'03 - VRN'!J36</f>
        <v>0</v>
      </c>
      <c r="AZ57" s="125">
        <f>'03 - VRN'!F33</f>
        <v>0</v>
      </c>
      <c r="BA57" s="125">
        <f>'03 - VRN'!F34</f>
        <v>0</v>
      </c>
      <c r="BB57" s="125">
        <f>'03 - VRN'!F35</f>
        <v>0</v>
      </c>
      <c r="BC57" s="125">
        <f>'03 - VRN'!F36</f>
        <v>0</v>
      </c>
      <c r="BD57" s="127">
        <f>'03 - VRN'!F37</f>
        <v>0</v>
      </c>
      <c r="BE57" s="7"/>
      <c r="BT57" s="123" t="s">
        <v>84</v>
      </c>
      <c r="BV57" s="123" t="s">
        <v>78</v>
      </c>
      <c r="BW57" s="123" t="s">
        <v>92</v>
      </c>
      <c r="BX57" s="123" t="s">
        <v>5</v>
      </c>
      <c r="CL57" s="123" t="s">
        <v>19</v>
      </c>
      <c r="CM57" s="123" t="s">
        <v>86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/kDsPTPn4xGG1fhvyRYXpiWsyjQNt7XOc60OevfMQS4vK41/k1OnZER96Zhc0NMCX33D7bgGrWWXPKDLULk13A==" hashValue="ygATQ+LP/ekQSlOc5srEM1lRlax+y2A8BewT5Yn31/4cQDZ/zLnpNxHg2zOEfUrPGWEuR80iHarpMJHavz21D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jezd a komunikace p...'!C2" display="/"/>
    <hyperlink ref="A56" location="'02 - Vjezdový-výjezdový s...'!C2" display="/"/>
    <hyperlink ref="A57" location="'0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Sjezd u Centrálního Příjmu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5. 8. 2023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37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38</v>
      </c>
      <c r="F24" s="38"/>
      <c r="G24" s="38"/>
      <c r="H24" s="38"/>
      <c r="I24" s="132" t="s">
        <v>29</v>
      </c>
      <c r="J24" s="136" t="s">
        <v>39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ROUND(J93,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ROUND((SUM(BE93:BE324)),  2)</f>
        <v>0</v>
      </c>
      <c r="G33" s="38"/>
      <c r="H33" s="38"/>
      <c r="I33" s="148">
        <v>0.20999999999999999</v>
      </c>
      <c r="J33" s="147">
        <f>ROUND(((SUM(BE93:BE324))*I33),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ROUND((SUM(BF93:BF324)),  2)</f>
        <v>0</v>
      </c>
      <c r="G34" s="38"/>
      <c r="H34" s="38"/>
      <c r="I34" s="148">
        <v>0.14999999999999999</v>
      </c>
      <c r="J34" s="147">
        <f>ROUND(((SUM(BF93:BF324))*I34),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ROUND((SUM(BG93:BG324)),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ROUND((SUM(BH93:BH324)),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ROUND((SUM(BI93:BI324)),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Sjezd u Centrálního Příjmu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01 - Sjezd a komunikace pro pěší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Nemocnice Havířov</v>
      </c>
      <c r="G52" s="40"/>
      <c r="H52" s="40"/>
      <c r="I52" s="32" t="s">
        <v>23</v>
      </c>
      <c r="J52" s="72" t="str">
        <f>IF(J12="","",J12)</f>
        <v>5. 8. 2023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Nemocnice Havířov, p.o.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Amun Pro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J93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100</v>
      </c>
      <c r="E60" s="168"/>
      <c r="F60" s="168"/>
      <c r="G60" s="168"/>
      <c r="H60" s="168"/>
      <c r="I60" s="168"/>
      <c r="J60" s="169">
        <f>J94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101</v>
      </c>
      <c r="E61" s="174"/>
      <c r="F61" s="174"/>
      <c r="G61" s="174"/>
      <c r="H61" s="174"/>
      <c r="I61" s="174"/>
      <c r="J61" s="175">
        <f>J95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102</v>
      </c>
      <c r="E62" s="174"/>
      <c r="F62" s="174"/>
      <c r="G62" s="174"/>
      <c r="H62" s="174"/>
      <c r="I62" s="174"/>
      <c r="J62" s="175">
        <f>J160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103</v>
      </c>
      <c r="E63" s="174"/>
      <c r="F63" s="174"/>
      <c r="G63" s="174"/>
      <c r="H63" s="174"/>
      <c r="I63" s="174"/>
      <c r="J63" s="175">
        <f>J168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104</v>
      </c>
      <c r="E64" s="174"/>
      <c r="F64" s="174"/>
      <c r="G64" s="174"/>
      <c r="H64" s="174"/>
      <c r="I64" s="174"/>
      <c r="J64" s="175">
        <f>J200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105</v>
      </c>
      <c r="E65" s="174"/>
      <c r="F65" s="174"/>
      <c r="G65" s="174"/>
      <c r="H65" s="174"/>
      <c r="I65" s="174"/>
      <c r="J65" s="175">
        <f>J218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106</v>
      </c>
      <c r="E66" s="174"/>
      <c r="F66" s="174"/>
      <c r="G66" s="174"/>
      <c r="H66" s="174"/>
      <c r="I66" s="174"/>
      <c r="J66" s="175">
        <f>J244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107</v>
      </c>
      <c r="E67" s="174"/>
      <c r="F67" s="174"/>
      <c r="G67" s="174"/>
      <c r="H67" s="174"/>
      <c r="I67" s="174"/>
      <c r="J67" s="175">
        <f>J261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5"/>
      <c r="C68" s="166"/>
      <c r="D68" s="167" t="s">
        <v>108</v>
      </c>
      <c r="E68" s="168"/>
      <c r="F68" s="168"/>
      <c r="G68" s="168"/>
      <c r="H68" s="168"/>
      <c r="I68" s="168"/>
      <c r="J68" s="169">
        <f>J265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1"/>
      <c r="C69" s="172"/>
      <c r="D69" s="173" t="s">
        <v>109</v>
      </c>
      <c r="E69" s="174"/>
      <c r="F69" s="174"/>
      <c r="G69" s="174"/>
      <c r="H69" s="174"/>
      <c r="I69" s="174"/>
      <c r="J69" s="175">
        <f>J266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110</v>
      </c>
      <c r="E70" s="174"/>
      <c r="F70" s="174"/>
      <c r="G70" s="174"/>
      <c r="H70" s="174"/>
      <c r="I70" s="174"/>
      <c r="J70" s="175">
        <f>J285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5"/>
      <c r="C71" s="166"/>
      <c r="D71" s="167" t="s">
        <v>111</v>
      </c>
      <c r="E71" s="168"/>
      <c r="F71" s="168"/>
      <c r="G71" s="168"/>
      <c r="H71" s="168"/>
      <c r="I71" s="168"/>
      <c r="J71" s="169">
        <f>J311</f>
        <v>0</v>
      </c>
      <c r="K71" s="166"/>
      <c r="L71" s="17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1"/>
      <c r="C72" s="172"/>
      <c r="D72" s="173" t="s">
        <v>112</v>
      </c>
      <c r="E72" s="174"/>
      <c r="F72" s="174"/>
      <c r="G72" s="174"/>
      <c r="H72" s="174"/>
      <c r="I72" s="174"/>
      <c r="J72" s="175">
        <f>J312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113</v>
      </c>
      <c r="E73" s="174"/>
      <c r="F73" s="174"/>
      <c r="G73" s="174"/>
      <c r="H73" s="174"/>
      <c r="I73" s="174"/>
      <c r="J73" s="175">
        <f>J318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9" s="2" customFormat="1" ht="6.96" customHeight="1">
      <c r="A79" s="38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114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16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160" t="str">
        <f>E7</f>
        <v>Sjezd u Centrálního Příjmu</v>
      </c>
      <c r="F83" s="32"/>
      <c r="G83" s="32"/>
      <c r="H83" s="32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94</v>
      </c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E9</f>
        <v>01 - Sjezd a komunikace pro pěší</v>
      </c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F12</f>
        <v>Nemocnice Havířov</v>
      </c>
      <c r="G87" s="40"/>
      <c r="H87" s="40"/>
      <c r="I87" s="32" t="s">
        <v>23</v>
      </c>
      <c r="J87" s="72" t="str">
        <f>IF(J12="","",J12)</f>
        <v>5. 8. 2023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 t="str">
        <f>E15</f>
        <v>Nemocnice Havířov, p.o.</v>
      </c>
      <c r="G89" s="40"/>
      <c r="H89" s="40"/>
      <c r="I89" s="32" t="s">
        <v>33</v>
      </c>
      <c r="J89" s="36" t="str">
        <f>E21</f>
        <v xml:space="preserve"> 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31</v>
      </c>
      <c r="D90" s="40"/>
      <c r="E90" s="40"/>
      <c r="F90" s="27" t="str">
        <f>IF(E18="","",E18)</f>
        <v>Vyplň údaj</v>
      </c>
      <c r="G90" s="40"/>
      <c r="H90" s="40"/>
      <c r="I90" s="32" t="s">
        <v>36</v>
      </c>
      <c r="J90" s="36" t="str">
        <f>E24</f>
        <v>Amun Pro s.r.o.</v>
      </c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77"/>
      <c r="B92" s="178"/>
      <c r="C92" s="179" t="s">
        <v>115</v>
      </c>
      <c r="D92" s="180" t="s">
        <v>61</v>
      </c>
      <c r="E92" s="180" t="s">
        <v>57</v>
      </c>
      <c r="F92" s="180" t="s">
        <v>58</v>
      </c>
      <c r="G92" s="180" t="s">
        <v>116</v>
      </c>
      <c r="H92" s="180" t="s">
        <v>117</v>
      </c>
      <c r="I92" s="180" t="s">
        <v>118</v>
      </c>
      <c r="J92" s="180" t="s">
        <v>98</v>
      </c>
      <c r="K92" s="181" t="s">
        <v>119</v>
      </c>
      <c r="L92" s="182"/>
      <c r="M92" s="92" t="s">
        <v>19</v>
      </c>
      <c r="N92" s="93" t="s">
        <v>46</v>
      </c>
      <c r="O92" s="93" t="s">
        <v>120</v>
      </c>
      <c r="P92" s="93" t="s">
        <v>121</v>
      </c>
      <c r="Q92" s="93" t="s">
        <v>122</v>
      </c>
      <c r="R92" s="93" t="s">
        <v>123</v>
      </c>
      <c r="S92" s="93" t="s">
        <v>124</v>
      </c>
      <c r="T92" s="94" t="s">
        <v>125</v>
      </c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</row>
    <row r="93" s="2" customFormat="1" ht="22.8" customHeight="1">
      <c r="A93" s="38"/>
      <c r="B93" s="39"/>
      <c r="C93" s="99" t="s">
        <v>126</v>
      </c>
      <c r="D93" s="40"/>
      <c r="E93" s="40"/>
      <c r="F93" s="40"/>
      <c r="G93" s="40"/>
      <c r="H93" s="40"/>
      <c r="I93" s="40"/>
      <c r="J93" s="183">
        <f>BK93</f>
        <v>0</v>
      </c>
      <c r="K93" s="40"/>
      <c r="L93" s="44"/>
      <c r="M93" s="95"/>
      <c r="N93" s="184"/>
      <c r="O93" s="96"/>
      <c r="P93" s="185">
        <f>P94+P265+P311</f>
        <v>0</v>
      </c>
      <c r="Q93" s="96"/>
      <c r="R93" s="185">
        <f>R94+R265+R311</f>
        <v>99.888250000000014</v>
      </c>
      <c r="S93" s="96"/>
      <c r="T93" s="186">
        <f>T94+T265+T311</f>
        <v>31.225000000000001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75</v>
      </c>
      <c r="AU93" s="17" t="s">
        <v>99</v>
      </c>
      <c r="BK93" s="187">
        <f>BK94+BK265+BK311</f>
        <v>0</v>
      </c>
    </row>
    <row r="94" s="12" customFormat="1" ht="25.92" customHeight="1">
      <c r="A94" s="12"/>
      <c r="B94" s="188"/>
      <c r="C94" s="189"/>
      <c r="D94" s="190" t="s">
        <v>75</v>
      </c>
      <c r="E94" s="191" t="s">
        <v>127</v>
      </c>
      <c r="F94" s="191" t="s">
        <v>128</v>
      </c>
      <c r="G94" s="189"/>
      <c r="H94" s="189"/>
      <c r="I94" s="192"/>
      <c r="J94" s="193">
        <f>BK94</f>
        <v>0</v>
      </c>
      <c r="K94" s="189"/>
      <c r="L94" s="194"/>
      <c r="M94" s="195"/>
      <c r="N94" s="196"/>
      <c r="O94" s="196"/>
      <c r="P94" s="197">
        <f>P95+P160+P168+P200+P218+P244+P261</f>
        <v>0</v>
      </c>
      <c r="Q94" s="196"/>
      <c r="R94" s="197">
        <f>R95+R160+R168+R200+R218+R244+R261</f>
        <v>99.682090000000002</v>
      </c>
      <c r="S94" s="196"/>
      <c r="T94" s="198">
        <f>T95+T160+T168+T200+T218+T244+T261</f>
        <v>31.225000000000001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84</v>
      </c>
      <c r="AT94" s="200" t="s">
        <v>75</v>
      </c>
      <c r="AU94" s="200" t="s">
        <v>76</v>
      </c>
      <c r="AY94" s="199" t="s">
        <v>129</v>
      </c>
      <c r="BK94" s="201">
        <f>BK95+BK160+BK168+BK200+BK218+BK244+BK261</f>
        <v>0</v>
      </c>
    </row>
    <row r="95" s="12" customFormat="1" ht="22.8" customHeight="1">
      <c r="A95" s="12"/>
      <c r="B95" s="188"/>
      <c r="C95" s="189"/>
      <c r="D95" s="190" t="s">
        <v>75</v>
      </c>
      <c r="E95" s="202" t="s">
        <v>84</v>
      </c>
      <c r="F95" s="202" t="s">
        <v>130</v>
      </c>
      <c r="G95" s="189"/>
      <c r="H95" s="189"/>
      <c r="I95" s="192"/>
      <c r="J95" s="203">
        <f>BK95</f>
        <v>0</v>
      </c>
      <c r="K95" s="189"/>
      <c r="L95" s="194"/>
      <c r="M95" s="195"/>
      <c r="N95" s="196"/>
      <c r="O95" s="196"/>
      <c r="P95" s="197">
        <f>SUM(P96:P159)</f>
        <v>0</v>
      </c>
      <c r="Q95" s="196"/>
      <c r="R95" s="197">
        <f>SUM(R96:R159)</f>
        <v>0.1028</v>
      </c>
      <c r="S95" s="196"/>
      <c r="T95" s="198">
        <f>SUM(T96:T159)</f>
        <v>31.175000000000001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84</v>
      </c>
      <c r="AT95" s="200" t="s">
        <v>75</v>
      </c>
      <c r="AU95" s="200" t="s">
        <v>84</v>
      </c>
      <c r="AY95" s="199" t="s">
        <v>129</v>
      </c>
      <c r="BK95" s="201">
        <f>SUM(BK96:BK159)</f>
        <v>0</v>
      </c>
    </row>
    <row r="96" s="2" customFormat="1" ht="16.5" customHeight="1">
      <c r="A96" s="38"/>
      <c r="B96" s="39"/>
      <c r="C96" s="204" t="s">
        <v>84</v>
      </c>
      <c r="D96" s="204" t="s">
        <v>131</v>
      </c>
      <c r="E96" s="205" t="s">
        <v>132</v>
      </c>
      <c r="F96" s="206" t="s">
        <v>133</v>
      </c>
      <c r="G96" s="207" t="s">
        <v>134</v>
      </c>
      <c r="H96" s="208">
        <v>6</v>
      </c>
      <c r="I96" s="209"/>
      <c r="J96" s="210">
        <f>ROUND(I96*H96,2)</f>
        <v>0</v>
      </c>
      <c r="K96" s="206" t="s">
        <v>135</v>
      </c>
      <c r="L96" s="44"/>
      <c r="M96" s="211" t="s">
        <v>19</v>
      </c>
      <c r="N96" s="212" t="s">
        <v>47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136</v>
      </c>
      <c r="AT96" s="215" t="s">
        <v>131</v>
      </c>
      <c r="AU96" s="215" t="s">
        <v>86</v>
      </c>
      <c r="AY96" s="17" t="s">
        <v>129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84</v>
      </c>
      <c r="BK96" s="216">
        <f>ROUND(I96*H96,2)</f>
        <v>0</v>
      </c>
      <c r="BL96" s="17" t="s">
        <v>136</v>
      </c>
      <c r="BM96" s="215" t="s">
        <v>137</v>
      </c>
    </row>
    <row r="97" s="2" customFormat="1">
      <c r="A97" s="38"/>
      <c r="B97" s="39"/>
      <c r="C97" s="40"/>
      <c r="D97" s="217" t="s">
        <v>138</v>
      </c>
      <c r="E97" s="40"/>
      <c r="F97" s="218" t="s">
        <v>139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138</v>
      </c>
      <c r="AU97" s="17" t="s">
        <v>86</v>
      </c>
    </row>
    <row r="98" s="2" customFormat="1">
      <c r="A98" s="38"/>
      <c r="B98" s="39"/>
      <c r="C98" s="40"/>
      <c r="D98" s="222" t="s">
        <v>140</v>
      </c>
      <c r="E98" s="40"/>
      <c r="F98" s="223" t="s">
        <v>141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140</v>
      </c>
      <c r="AU98" s="17" t="s">
        <v>86</v>
      </c>
    </row>
    <row r="99" s="2" customFormat="1" ht="16.5" customHeight="1">
      <c r="A99" s="38"/>
      <c r="B99" s="39"/>
      <c r="C99" s="204" t="s">
        <v>86</v>
      </c>
      <c r="D99" s="204" t="s">
        <v>131</v>
      </c>
      <c r="E99" s="205" t="s">
        <v>142</v>
      </c>
      <c r="F99" s="206" t="s">
        <v>143</v>
      </c>
      <c r="G99" s="207" t="s">
        <v>134</v>
      </c>
      <c r="H99" s="208">
        <v>6</v>
      </c>
      <c r="I99" s="209"/>
      <c r="J99" s="210">
        <f>ROUND(I99*H99,2)</f>
        <v>0</v>
      </c>
      <c r="K99" s="206" t="s">
        <v>135</v>
      </c>
      <c r="L99" s="44"/>
      <c r="M99" s="211" t="s">
        <v>19</v>
      </c>
      <c r="N99" s="212" t="s">
        <v>47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136</v>
      </c>
      <c r="AT99" s="215" t="s">
        <v>131</v>
      </c>
      <c r="AU99" s="215" t="s">
        <v>86</v>
      </c>
      <c r="AY99" s="17" t="s">
        <v>129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84</v>
      </c>
      <c r="BK99" s="216">
        <f>ROUND(I99*H99,2)</f>
        <v>0</v>
      </c>
      <c r="BL99" s="17" t="s">
        <v>136</v>
      </c>
      <c r="BM99" s="215" t="s">
        <v>144</v>
      </c>
    </row>
    <row r="100" s="2" customFormat="1">
      <c r="A100" s="38"/>
      <c r="B100" s="39"/>
      <c r="C100" s="40"/>
      <c r="D100" s="217" t="s">
        <v>138</v>
      </c>
      <c r="E100" s="40"/>
      <c r="F100" s="218" t="s">
        <v>145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138</v>
      </c>
      <c r="AU100" s="17" t="s">
        <v>86</v>
      </c>
    </row>
    <row r="101" s="2" customFormat="1">
      <c r="A101" s="38"/>
      <c r="B101" s="39"/>
      <c r="C101" s="40"/>
      <c r="D101" s="222" t="s">
        <v>140</v>
      </c>
      <c r="E101" s="40"/>
      <c r="F101" s="223" t="s">
        <v>146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140</v>
      </c>
      <c r="AU101" s="17" t="s">
        <v>86</v>
      </c>
    </row>
    <row r="102" s="2" customFormat="1" ht="16.5" customHeight="1">
      <c r="A102" s="38"/>
      <c r="B102" s="39"/>
      <c r="C102" s="204" t="s">
        <v>147</v>
      </c>
      <c r="D102" s="204" t="s">
        <v>131</v>
      </c>
      <c r="E102" s="205" t="s">
        <v>148</v>
      </c>
      <c r="F102" s="206" t="s">
        <v>149</v>
      </c>
      <c r="G102" s="207" t="s">
        <v>150</v>
      </c>
      <c r="H102" s="208">
        <v>80</v>
      </c>
      <c r="I102" s="209"/>
      <c r="J102" s="210">
        <f>ROUND(I102*H102,2)</f>
        <v>0</v>
      </c>
      <c r="K102" s="206" t="s">
        <v>135</v>
      </c>
      <c r="L102" s="44"/>
      <c r="M102" s="211" t="s">
        <v>19</v>
      </c>
      <c r="N102" s="212" t="s">
        <v>47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0.26000000000000001</v>
      </c>
      <c r="T102" s="214">
        <f>S102*H102</f>
        <v>20.800000000000001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136</v>
      </c>
      <c r="AT102" s="215" t="s">
        <v>131</v>
      </c>
      <c r="AU102" s="215" t="s">
        <v>86</v>
      </c>
      <c r="AY102" s="17" t="s">
        <v>129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84</v>
      </c>
      <c r="BK102" s="216">
        <f>ROUND(I102*H102,2)</f>
        <v>0</v>
      </c>
      <c r="BL102" s="17" t="s">
        <v>136</v>
      </c>
      <c r="BM102" s="215" t="s">
        <v>151</v>
      </c>
    </row>
    <row r="103" s="2" customFormat="1">
      <c r="A103" s="38"/>
      <c r="B103" s="39"/>
      <c r="C103" s="40"/>
      <c r="D103" s="217" t="s">
        <v>138</v>
      </c>
      <c r="E103" s="40"/>
      <c r="F103" s="218" t="s">
        <v>152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138</v>
      </c>
      <c r="AU103" s="17" t="s">
        <v>86</v>
      </c>
    </row>
    <row r="104" s="2" customFormat="1">
      <c r="A104" s="38"/>
      <c r="B104" s="39"/>
      <c r="C104" s="40"/>
      <c r="D104" s="222" t="s">
        <v>140</v>
      </c>
      <c r="E104" s="40"/>
      <c r="F104" s="223" t="s">
        <v>153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140</v>
      </c>
      <c r="AU104" s="17" t="s">
        <v>86</v>
      </c>
    </row>
    <row r="105" s="2" customFormat="1">
      <c r="A105" s="38"/>
      <c r="B105" s="39"/>
      <c r="C105" s="40"/>
      <c r="D105" s="217" t="s">
        <v>154</v>
      </c>
      <c r="E105" s="40"/>
      <c r="F105" s="224" t="s">
        <v>155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154</v>
      </c>
      <c r="AU105" s="17" t="s">
        <v>86</v>
      </c>
    </row>
    <row r="106" s="2" customFormat="1" ht="16.5" customHeight="1">
      <c r="A106" s="38"/>
      <c r="B106" s="39"/>
      <c r="C106" s="204" t="s">
        <v>136</v>
      </c>
      <c r="D106" s="204" t="s">
        <v>131</v>
      </c>
      <c r="E106" s="205" t="s">
        <v>156</v>
      </c>
      <c r="F106" s="206" t="s">
        <v>157</v>
      </c>
      <c r="G106" s="207" t="s">
        <v>158</v>
      </c>
      <c r="H106" s="208">
        <v>45</v>
      </c>
      <c r="I106" s="209"/>
      <c r="J106" s="210">
        <f>ROUND(I106*H106,2)</f>
        <v>0</v>
      </c>
      <c r="K106" s="206" t="s">
        <v>135</v>
      </c>
      <c r="L106" s="44"/>
      <c r="M106" s="211" t="s">
        <v>19</v>
      </c>
      <c r="N106" s="212" t="s">
        <v>47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0.20499999999999999</v>
      </c>
      <c r="T106" s="214">
        <f>S106*H106</f>
        <v>9.2249999999999996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136</v>
      </c>
      <c r="AT106" s="215" t="s">
        <v>131</v>
      </c>
      <c r="AU106" s="215" t="s">
        <v>86</v>
      </c>
      <c r="AY106" s="17" t="s">
        <v>129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84</v>
      </c>
      <c r="BK106" s="216">
        <f>ROUND(I106*H106,2)</f>
        <v>0</v>
      </c>
      <c r="BL106" s="17" t="s">
        <v>136</v>
      </c>
      <c r="BM106" s="215" t="s">
        <v>159</v>
      </c>
    </row>
    <row r="107" s="2" customFormat="1">
      <c r="A107" s="38"/>
      <c r="B107" s="39"/>
      <c r="C107" s="40"/>
      <c r="D107" s="217" t="s">
        <v>138</v>
      </c>
      <c r="E107" s="40"/>
      <c r="F107" s="218" t="s">
        <v>160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138</v>
      </c>
      <c r="AU107" s="17" t="s">
        <v>86</v>
      </c>
    </row>
    <row r="108" s="2" customFormat="1">
      <c r="A108" s="38"/>
      <c r="B108" s="39"/>
      <c r="C108" s="40"/>
      <c r="D108" s="222" t="s">
        <v>140</v>
      </c>
      <c r="E108" s="40"/>
      <c r="F108" s="223" t="s">
        <v>161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140</v>
      </c>
      <c r="AU108" s="17" t="s">
        <v>86</v>
      </c>
    </row>
    <row r="109" s="2" customFormat="1" ht="16.5" customHeight="1">
      <c r="A109" s="38"/>
      <c r="B109" s="39"/>
      <c r="C109" s="204" t="s">
        <v>162</v>
      </c>
      <c r="D109" s="204" t="s">
        <v>131</v>
      </c>
      <c r="E109" s="205" t="s">
        <v>163</v>
      </c>
      <c r="F109" s="206" t="s">
        <v>164</v>
      </c>
      <c r="G109" s="207" t="s">
        <v>158</v>
      </c>
      <c r="H109" s="208">
        <v>10</v>
      </c>
      <c r="I109" s="209"/>
      <c r="J109" s="210">
        <f>ROUND(I109*H109,2)</f>
        <v>0</v>
      </c>
      <c r="K109" s="206" t="s">
        <v>135</v>
      </c>
      <c r="L109" s="44"/>
      <c r="M109" s="211" t="s">
        <v>19</v>
      </c>
      <c r="N109" s="212" t="s">
        <v>47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0.11500000000000001</v>
      </c>
      <c r="T109" s="214">
        <f>S109*H109</f>
        <v>1.1500000000000001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136</v>
      </c>
      <c r="AT109" s="215" t="s">
        <v>131</v>
      </c>
      <c r="AU109" s="215" t="s">
        <v>86</v>
      </c>
      <c r="AY109" s="17" t="s">
        <v>129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84</v>
      </c>
      <c r="BK109" s="216">
        <f>ROUND(I109*H109,2)</f>
        <v>0</v>
      </c>
      <c r="BL109" s="17" t="s">
        <v>136</v>
      </c>
      <c r="BM109" s="215" t="s">
        <v>165</v>
      </c>
    </row>
    <row r="110" s="2" customFormat="1">
      <c r="A110" s="38"/>
      <c r="B110" s="39"/>
      <c r="C110" s="40"/>
      <c r="D110" s="217" t="s">
        <v>138</v>
      </c>
      <c r="E110" s="40"/>
      <c r="F110" s="218" t="s">
        <v>166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138</v>
      </c>
      <c r="AU110" s="17" t="s">
        <v>86</v>
      </c>
    </row>
    <row r="111" s="2" customFormat="1">
      <c r="A111" s="38"/>
      <c r="B111" s="39"/>
      <c r="C111" s="40"/>
      <c r="D111" s="222" t="s">
        <v>140</v>
      </c>
      <c r="E111" s="40"/>
      <c r="F111" s="223" t="s">
        <v>167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140</v>
      </c>
      <c r="AU111" s="17" t="s">
        <v>86</v>
      </c>
    </row>
    <row r="112" s="2" customFormat="1" ht="16.5" customHeight="1">
      <c r="A112" s="38"/>
      <c r="B112" s="39"/>
      <c r="C112" s="204" t="s">
        <v>168</v>
      </c>
      <c r="D112" s="204" t="s">
        <v>131</v>
      </c>
      <c r="E112" s="205" t="s">
        <v>169</v>
      </c>
      <c r="F112" s="206" t="s">
        <v>170</v>
      </c>
      <c r="G112" s="207" t="s">
        <v>150</v>
      </c>
      <c r="H112" s="208">
        <v>105</v>
      </c>
      <c r="I112" s="209"/>
      <c r="J112" s="210">
        <f>ROUND(I112*H112,2)</f>
        <v>0</v>
      </c>
      <c r="K112" s="206" t="s">
        <v>135</v>
      </c>
      <c r="L112" s="44"/>
      <c r="M112" s="211" t="s">
        <v>19</v>
      </c>
      <c r="N112" s="212" t="s">
        <v>47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136</v>
      </c>
      <c r="AT112" s="215" t="s">
        <v>131</v>
      </c>
      <c r="AU112" s="215" t="s">
        <v>86</v>
      </c>
      <c r="AY112" s="17" t="s">
        <v>129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84</v>
      </c>
      <c r="BK112" s="216">
        <f>ROUND(I112*H112,2)</f>
        <v>0</v>
      </c>
      <c r="BL112" s="17" t="s">
        <v>136</v>
      </c>
      <c r="BM112" s="215" t="s">
        <v>171</v>
      </c>
    </row>
    <row r="113" s="2" customFormat="1">
      <c r="A113" s="38"/>
      <c r="B113" s="39"/>
      <c r="C113" s="40"/>
      <c r="D113" s="217" t="s">
        <v>138</v>
      </c>
      <c r="E113" s="40"/>
      <c r="F113" s="218" t="s">
        <v>172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138</v>
      </c>
      <c r="AU113" s="17" t="s">
        <v>86</v>
      </c>
    </row>
    <row r="114" s="2" customFormat="1">
      <c r="A114" s="38"/>
      <c r="B114" s="39"/>
      <c r="C114" s="40"/>
      <c r="D114" s="222" t="s">
        <v>140</v>
      </c>
      <c r="E114" s="40"/>
      <c r="F114" s="223" t="s">
        <v>173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140</v>
      </c>
      <c r="AU114" s="17" t="s">
        <v>86</v>
      </c>
    </row>
    <row r="115" s="13" customFormat="1">
      <c r="A115" s="13"/>
      <c r="B115" s="225"/>
      <c r="C115" s="226"/>
      <c r="D115" s="217" t="s">
        <v>174</v>
      </c>
      <c r="E115" s="227" t="s">
        <v>19</v>
      </c>
      <c r="F115" s="228" t="s">
        <v>175</v>
      </c>
      <c r="G115" s="226"/>
      <c r="H115" s="229">
        <v>105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174</v>
      </c>
      <c r="AU115" s="235" t="s">
        <v>86</v>
      </c>
      <c r="AV115" s="13" t="s">
        <v>86</v>
      </c>
      <c r="AW115" s="13" t="s">
        <v>35</v>
      </c>
      <c r="AX115" s="13" t="s">
        <v>84</v>
      </c>
      <c r="AY115" s="235" t="s">
        <v>129</v>
      </c>
    </row>
    <row r="116" s="2" customFormat="1" ht="21.75" customHeight="1">
      <c r="A116" s="38"/>
      <c r="B116" s="39"/>
      <c r="C116" s="204" t="s">
        <v>176</v>
      </c>
      <c r="D116" s="204" t="s">
        <v>131</v>
      </c>
      <c r="E116" s="205" t="s">
        <v>177</v>
      </c>
      <c r="F116" s="206" t="s">
        <v>178</v>
      </c>
      <c r="G116" s="207" t="s">
        <v>179</v>
      </c>
      <c r="H116" s="208">
        <v>75</v>
      </c>
      <c r="I116" s="209"/>
      <c r="J116" s="210">
        <f>ROUND(I116*H116,2)</f>
        <v>0</v>
      </c>
      <c r="K116" s="206" t="s">
        <v>135</v>
      </c>
      <c r="L116" s="44"/>
      <c r="M116" s="211" t="s">
        <v>19</v>
      </c>
      <c r="N116" s="212" t="s">
        <v>47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136</v>
      </c>
      <c r="AT116" s="215" t="s">
        <v>131</v>
      </c>
      <c r="AU116" s="215" t="s">
        <v>86</v>
      </c>
      <c r="AY116" s="17" t="s">
        <v>129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84</v>
      </c>
      <c r="BK116" s="216">
        <f>ROUND(I116*H116,2)</f>
        <v>0</v>
      </c>
      <c r="BL116" s="17" t="s">
        <v>136</v>
      </c>
      <c r="BM116" s="215" t="s">
        <v>180</v>
      </c>
    </row>
    <row r="117" s="2" customFormat="1">
      <c r="A117" s="38"/>
      <c r="B117" s="39"/>
      <c r="C117" s="40"/>
      <c r="D117" s="217" t="s">
        <v>138</v>
      </c>
      <c r="E117" s="40"/>
      <c r="F117" s="218" t="s">
        <v>181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138</v>
      </c>
      <c r="AU117" s="17" t="s">
        <v>86</v>
      </c>
    </row>
    <row r="118" s="2" customFormat="1">
      <c r="A118" s="38"/>
      <c r="B118" s="39"/>
      <c r="C118" s="40"/>
      <c r="D118" s="222" t="s">
        <v>140</v>
      </c>
      <c r="E118" s="40"/>
      <c r="F118" s="223" t="s">
        <v>182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140</v>
      </c>
      <c r="AU118" s="17" t="s">
        <v>86</v>
      </c>
    </row>
    <row r="119" s="2" customFormat="1" ht="16.5" customHeight="1">
      <c r="A119" s="38"/>
      <c r="B119" s="39"/>
      <c r="C119" s="204" t="s">
        <v>183</v>
      </c>
      <c r="D119" s="204" t="s">
        <v>131</v>
      </c>
      <c r="E119" s="205" t="s">
        <v>184</v>
      </c>
      <c r="F119" s="206" t="s">
        <v>185</v>
      </c>
      <c r="G119" s="207" t="s">
        <v>179</v>
      </c>
      <c r="H119" s="208">
        <v>60</v>
      </c>
      <c r="I119" s="209"/>
      <c r="J119" s="210">
        <f>ROUND(I119*H119,2)</f>
        <v>0</v>
      </c>
      <c r="K119" s="206" t="s">
        <v>135</v>
      </c>
      <c r="L119" s="44"/>
      <c r="M119" s="211" t="s">
        <v>19</v>
      </c>
      <c r="N119" s="212" t="s">
        <v>47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136</v>
      </c>
      <c r="AT119" s="215" t="s">
        <v>131</v>
      </c>
      <c r="AU119" s="215" t="s">
        <v>86</v>
      </c>
      <c r="AY119" s="17" t="s">
        <v>129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84</v>
      </c>
      <c r="BK119" s="216">
        <f>ROUND(I119*H119,2)</f>
        <v>0</v>
      </c>
      <c r="BL119" s="17" t="s">
        <v>136</v>
      </c>
      <c r="BM119" s="215" t="s">
        <v>186</v>
      </c>
    </row>
    <row r="120" s="2" customFormat="1">
      <c r="A120" s="38"/>
      <c r="B120" s="39"/>
      <c r="C120" s="40"/>
      <c r="D120" s="217" t="s">
        <v>138</v>
      </c>
      <c r="E120" s="40"/>
      <c r="F120" s="218" t="s">
        <v>187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138</v>
      </c>
      <c r="AU120" s="17" t="s">
        <v>86</v>
      </c>
    </row>
    <row r="121" s="2" customFormat="1">
      <c r="A121" s="38"/>
      <c r="B121" s="39"/>
      <c r="C121" s="40"/>
      <c r="D121" s="222" t="s">
        <v>140</v>
      </c>
      <c r="E121" s="40"/>
      <c r="F121" s="223" t="s">
        <v>188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140</v>
      </c>
      <c r="AU121" s="17" t="s">
        <v>86</v>
      </c>
    </row>
    <row r="122" s="2" customFormat="1" ht="21.75" customHeight="1">
      <c r="A122" s="38"/>
      <c r="B122" s="39"/>
      <c r="C122" s="204" t="s">
        <v>189</v>
      </c>
      <c r="D122" s="204" t="s">
        <v>131</v>
      </c>
      <c r="E122" s="205" t="s">
        <v>190</v>
      </c>
      <c r="F122" s="206" t="s">
        <v>191</v>
      </c>
      <c r="G122" s="207" t="s">
        <v>179</v>
      </c>
      <c r="H122" s="208">
        <v>60</v>
      </c>
      <c r="I122" s="209"/>
      <c r="J122" s="210">
        <f>ROUND(I122*H122,2)</f>
        <v>0</v>
      </c>
      <c r="K122" s="206" t="s">
        <v>135</v>
      </c>
      <c r="L122" s="44"/>
      <c r="M122" s="211" t="s">
        <v>19</v>
      </c>
      <c r="N122" s="212" t="s">
        <v>47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136</v>
      </c>
      <c r="AT122" s="215" t="s">
        <v>131</v>
      </c>
      <c r="AU122" s="215" t="s">
        <v>86</v>
      </c>
      <c r="AY122" s="17" t="s">
        <v>129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84</v>
      </c>
      <c r="BK122" s="216">
        <f>ROUND(I122*H122,2)</f>
        <v>0</v>
      </c>
      <c r="BL122" s="17" t="s">
        <v>136</v>
      </c>
      <c r="BM122" s="215" t="s">
        <v>192</v>
      </c>
    </row>
    <row r="123" s="2" customFormat="1">
      <c r="A123" s="38"/>
      <c r="B123" s="39"/>
      <c r="C123" s="40"/>
      <c r="D123" s="217" t="s">
        <v>138</v>
      </c>
      <c r="E123" s="40"/>
      <c r="F123" s="218" t="s">
        <v>191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138</v>
      </c>
      <c r="AU123" s="17" t="s">
        <v>86</v>
      </c>
    </row>
    <row r="124" s="2" customFormat="1">
      <c r="A124" s="38"/>
      <c r="B124" s="39"/>
      <c r="C124" s="40"/>
      <c r="D124" s="222" t="s">
        <v>140</v>
      </c>
      <c r="E124" s="40"/>
      <c r="F124" s="223" t="s">
        <v>193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140</v>
      </c>
      <c r="AU124" s="17" t="s">
        <v>86</v>
      </c>
    </row>
    <row r="125" s="2" customFormat="1" ht="21.75" customHeight="1">
      <c r="A125" s="38"/>
      <c r="B125" s="39"/>
      <c r="C125" s="204" t="s">
        <v>194</v>
      </c>
      <c r="D125" s="204" t="s">
        <v>131</v>
      </c>
      <c r="E125" s="205" t="s">
        <v>195</v>
      </c>
      <c r="F125" s="206" t="s">
        <v>196</v>
      </c>
      <c r="G125" s="207" t="s">
        <v>179</v>
      </c>
      <c r="H125" s="208">
        <v>60</v>
      </c>
      <c r="I125" s="209"/>
      <c r="J125" s="210">
        <f>ROUND(I125*H125,2)</f>
        <v>0</v>
      </c>
      <c r="K125" s="206" t="s">
        <v>135</v>
      </c>
      <c r="L125" s="44"/>
      <c r="M125" s="211" t="s">
        <v>19</v>
      </c>
      <c r="N125" s="212" t="s">
        <v>47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136</v>
      </c>
      <c r="AT125" s="215" t="s">
        <v>131</v>
      </c>
      <c r="AU125" s="215" t="s">
        <v>86</v>
      </c>
      <c r="AY125" s="17" t="s">
        <v>129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84</v>
      </c>
      <c r="BK125" s="216">
        <f>ROUND(I125*H125,2)</f>
        <v>0</v>
      </c>
      <c r="BL125" s="17" t="s">
        <v>136</v>
      </c>
      <c r="BM125" s="215" t="s">
        <v>197</v>
      </c>
    </row>
    <row r="126" s="2" customFormat="1">
      <c r="A126" s="38"/>
      <c r="B126" s="39"/>
      <c r="C126" s="40"/>
      <c r="D126" s="217" t="s">
        <v>138</v>
      </c>
      <c r="E126" s="40"/>
      <c r="F126" s="218" t="s">
        <v>198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138</v>
      </c>
      <c r="AU126" s="17" t="s">
        <v>86</v>
      </c>
    </row>
    <row r="127" s="2" customFormat="1">
      <c r="A127" s="38"/>
      <c r="B127" s="39"/>
      <c r="C127" s="40"/>
      <c r="D127" s="222" t="s">
        <v>140</v>
      </c>
      <c r="E127" s="40"/>
      <c r="F127" s="223" t="s">
        <v>199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140</v>
      </c>
      <c r="AU127" s="17" t="s">
        <v>86</v>
      </c>
    </row>
    <row r="128" s="2" customFormat="1" ht="16.5" customHeight="1">
      <c r="A128" s="38"/>
      <c r="B128" s="39"/>
      <c r="C128" s="204" t="s">
        <v>200</v>
      </c>
      <c r="D128" s="204" t="s">
        <v>131</v>
      </c>
      <c r="E128" s="205" t="s">
        <v>201</v>
      </c>
      <c r="F128" s="206" t="s">
        <v>202</v>
      </c>
      <c r="G128" s="207" t="s">
        <v>150</v>
      </c>
      <c r="H128" s="208">
        <v>120</v>
      </c>
      <c r="I128" s="209"/>
      <c r="J128" s="210">
        <f>ROUND(I128*H128,2)</f>
        <v>0</v>
      </c>
      <c r="K128" s="206" t="s">
        <v>135</v>
      </c>
      <c r="L128" s="44"/>
      <c r="M128" s="211" t="s">
        <v>19</v>
      </c>
      <c r="N128" s="212" t="s">
        <v>47</v>
      </c>
      <c r="O128" s="84"/>
      <c r="P128" s="213">
        <f>O128*H128</f>
        <v>0</v>
      </c>
      <c r="Q128" s="213">
        <v>0.00084000000000000003</v>
      </c>
      <c r="R128" s="213">
        <f>Q128*H128</f>
        <v>0.1008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136</v>
      </c>
      <c r="AT128" s="215" t="s">
        <v>131</v>
      </c>
      <c r="AU128" s="215" t="s">
        <v>86</v>
      </c>
      <c r="AY128" s="17" t="s">
        <v>129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84</v>
      </c>
      <c r="BK128" s="216">
        <f>ROUND(I128*H128,2)</f>
        <v>0</v>
      </c>
      <c r="BL128" s="17" t="s">
        <v>136</v>
      </c>
      <c r="BM128" s="215" t="s">
        <v>203</v>
      </c>
    </row>
    <row r="129" s="2" customFormat="1">
      <c r="A129" s="38"/>
      <c r="B129" s="39"/>
      <c r="C129" s="40"/>
      <c r="D129" s="217" t="s">
        <v>138</v>
      </c>
      <c r="E129" s="40"/>
      <c r="F129" s="218" t="s">
        <v>204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138</v>
      </c>
      <c r="AU129" s="17" t="s">
        <v>86</v>
      </c>
    </row>
    <row r="130" s="2" customFormat="1">
      <c r="A130" s="38"/>
      <c r="B130" s="39"/>
      <c r="C130" s="40"/>
      <c r="D130" s="222" t="s">
        <v>140</v>
      </c>
      <c r="E130" s="40"/>
      <c r="F130" s="223" t="s">
        <v>205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140</v>
      </c>
      <c r="AU130" s="17" t="s">
        <v>86</v>
      </c>
    </row>
    <row r="131" s="2" customFormat="1" ht="16.5" customHeight="1">
      <c r="A131" s="38"/>
      <c r="B131" s="39"/>
      <c r="C131" s="204" t="s">
        <v>206</v>
      </c>
      <c r="D131" s="204" t="s">
        <v>131</v>
      </c>
      <c r="E131" s="205" t="s">
        <v>207</v>
      </c>
      <c r="F131" s="206" t="s">
        <v>208</v>
      </c>
      <c r="G131" s="207" t="s">
        <v>150</v>
      </c>
      <c r="H131" s="208">
        <v>120</v>
      </c>
      <c r="I131" s="209"/>
      <c r="J131" s="210">
        <f>ROUND(I131*H131,2)</f>
        <v>0</v>
      </c>
      <c r="K131" s="206" t="s">
        <v>135</v>
      </c>
      <c r="L131" s="44"/>
      <c r="M131" s="211" t="s">
        <v>19</v>
      </c>
      <c r="N131" s="212" t="s">
        <v>47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136</v>
      </c>
      <c r="AT131" s="215" t="s">
        <v>131</v>
      </c>
      <c r="AU131" s="215" t="s">
        <v>86</v>
      </c>
      <c r="AY131" s="17" t="s">
        <v>129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84</v>
      </c>
      <c r="BK131" s="216">
        <f>ROUND(I131*H131,2)</f>
        <v>0</v>
      </c>
      <c r="BL131" s="17" t="s">
        <v>136</v>
      </c>
      <c r="BM131" s="215" t="s">
        <v>209</v>
      </c>
    </row>
    <row r="132" s="2" customFormat="1">
      <c r="A132" s="38"/>
      <c r="B132" s="39"/>
      <c r="C132" s="40"/>
      <c r="D132" s="217" t="s">
        <v>138</v>
      </c>
      <c r="E132" s="40"/>
      <c r="F132" s="218" t="s">
        <v>210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138</v>
      </c>
      <c r="AU132" s="17" t="s">
        <v>86</v>
      </c>
    </row>
    <row r="133" s="2" customFormat="1">
      <c r="A133" s="38"/>
      <c r="B133" s="39"/>
      <c r="C133" s="40"/>
      <c r="D133" s="222" t="s">
        <v>140</v>
      </c>
      <c r="E133" s="40"/>
      <c r="F133" s="223" t="s">
        <v>211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140</v>
      </c>
      <c r="AU133" s="17" t="s">
        <v>86</v>
      </c>
    </row>
    <row r="134" s="2" customFormat="1" ht="16.5" customHeight="1">
      <c r="A134" s="38"/>
      <c r="B134" s="39"/>
      <c r="C134" s="204" t="s">
        <v>212</v>
      </c>
      <c r="D134" s="204" t="s">
        <v>131</v>
      </c>
      <c r="E134" s="205" t="s">
        <v>213</v>
      </c>
      <c r="F134" s="206" t="s">
        <v>214</v>
      </c>
      <c r="G134" s="207" t="s">
        <v>134</v>
      </c>
      <c r="H134" s="208">
        <v>2</v>
      </c>
      <c r="I134" s="209"/>
      <c r="J134" s="210">
        <f>ROUND(I134*H134,2)</f>
        <v>0</v>
      </c>
      <c r="K134" s="206" t="s">
        <v>135</v>
      </c>
      <c r="L134" s="44"/>
      <c r="M134" s="211" t="s">
        <v>19</v>
      </c>
      <c r="N134" s="212" t="s">
        <v>47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136</v>
      </c>
      <c r="AT134" s="215" t="s">
        <v>131</v>
      </c>
      <c r="AU134" s="215" t="s">
        <v>86</v>
      </c>
      <c r="AY134" s="17" t="s">
        <v>129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84</v>
      </c>
      <c r="BK134" s="216">
        <f>ROUND(I134*H134,2)</f>
        <v>0</v>
      </c>
      <c r="BL134" s="17" t="s">
        <v>136</v>
      </c>
      <c r="BM134" s="215" t="s">
        <v>215</v>
      </c>
    </row>
    <row r="135" s="2" customFormat="1">
      <c r="A135" s="38"/>
      <c r="B135" s="39"/>
      <c r="C135" s="40"/>
      <c r="D135" s="217" t="s">
        <v>138</v>
      </c>
      <c r="E135" s="40"/>
      <c r="F135" s="218" t="s">
        <v>214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138</v>
      </c>
      <c r="AU135" s="17" t="s">
        <v>86</v>
      </c>
    </row>
    <row r="136" s="2" customFormat="1">
      <c r="A136" s="38"/>
      <c r="B136" s="39"/>
      <c r="C136" s="40"/>
      <c r="D136" s="222" t="s">
        <v>140</v>
      </c>
      <c r="E136" s="40"/>
      <c r="F136" s="223" t="s">
        <v>216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140</v>
      </c>
      <c r="AU136" s="17" t="s">
        <v>86</v>
      </c>
    </row>
    <row r="137" s="2" customFormat="1" ht="21.75" customHeight="1">
      <c r="A137" s="38"/>
      <c r="B137" s="39"/>
      <c r="C137" s="204" t="s">
        <v>217</v>
      </c>
      <c r="D137" s="204" t="s">
        <v>131</v>
      </c>
      <c r="E137" s="205" t="s">
        <v>218</v>
      </c>
      <c r="F137" s="206" t="s">
        <v>219</v>
      </c>
      <c r="G137" s="207" t="s">
        <v>179</v>
      </c>
      <c r="H137" s="208">
        <v>60</v>
      </c>
      <c r="I137" s="209"/>
      <c r="J137" s="210">
        <f>ROUND(I137*H137,2)</f>
        <v>0</v>
      </c>
      <c r="K137" s="206" t="s">
        <v>135</v>
      </c>
      <c r="L137" s="44"/>
      <c r="M137" s="211" t="s">
        <v>19</v>
      </c>
      <c r="N137" s="212" t="s">
        <v>47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136</v>
      </c>
      <c r="AT137" s="215" t="s">
        <v>131</v>
      </c>
      <c r="AU137" s="215" t="s">
        <v>86</v>
      </c>
      <c r="AY137" s="17" t="s">
        <v>129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84</v>
      </c>
      <c r="BK137" s="216">
        <f>ROUND(I137*H137,2)</f>
        <v>0</v>
      </c>
      <c r="BL137" s="17" t="s">
        <v>136</v>
      </c>
      <c r="BM137" s="215" t="s">
        <v>220</v>
      </c>
    </row>
    <row r="138" s="2" customFormat="1">
      <c r="A138" s="38"/>
      <c r="B138" s="39"/>
      <c r="C138" s="40"/>
      <c r="D138" s="217" t="s">
        <v>138</v>
      </c>
      <c r="E138" s="40"/>
      <c r="F138" s="218" t="s">
        <v>221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138</v>
      </c>
      <c r="AU138" s="17" t="s">
        <v>86</v>
      </c>
    </row>
    <row r="139" s="2" customFormat="1">
      <c r="A139" s="38"/>
      <c r="B139" s="39"/>
      <c r="C139" s="40"/>
      <c r="D139" s="222" t="s">
        <v>140</v>
      </c>
      <c r="E139" s="40"/>
      <c r="F139" s="223" t="s">
        <v>222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140</v>
      </c>
      <c r="AU139" s="17" t="s">
        <v>86</v>
      </c>
    </row>
    <row r="140" s="2" customFormat="1" ht="24.15" customHeight="1">
      <c r="A140" s="38"/>
      <c r="B140" s="39"/>
      <c r="C140" s="204" t="s">
        <v>8</v>
      </c>
      <c r="D140" s="204" t="s">
        <v>131</v>
      </c>
      <c r="E140" s="205" t="s">
        <v>223</v>
      </c>
      <c r="F140" s="206" t="s">
        <v>224</v>
      </c>
      <c r="G140" s="207" t="s">
        <v>179</v>
      </c>
      <c r="H140" s="208">
        <v>60</v>
      </c>
      <c r="I140" s="209"/>
      <c r="J140" s="210">
        <f>ROUND(I140*H140,2)</f>
        <v>0</v>
      </c>
      <c r="K140" s="206" t="s">
        <v>135</v>
      </c>
      <c r="L140" s="44"/>
      <c r="M140" s="211" t="s">
        <v>19</v>
      </c>
      <c r="N140" s="212" t="s">
        <v>47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136</v>
      </c>
      <c r="AT140" s="215" t="s">
        <v>131</v>
      </c>
      <c r="AU140" s="215" t="s">
        <v>86</v>
      </c>
      <c r="AY140" s="17" t="s">
        <v>129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84</v>
      </c>
      <c r="BK140" s="216">
        <f>ROUND(I140*H140,2)</f>
        <v>0</v>
      </c>
      <c r="BL140" s="17" t="s">
        <v>136</v>
      </c>
      <c r="BM140" s="215" t="s">
        <v>225</v>
      </c>
    </row>
    <row r="141" s="2" customFormat="1">
      <c r="A141" s="38"/>
      <c r="B141" s="39"/>
      <c r="C141" s="40"/>
      <c r="D141" s="217" t="s">
        <v>138</v>
      </c>
      <c r="E141" s="40"/>
      <c r="F141" s="218" t="s">
        <v>226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138</v>
      </c>
      <c r="AU141" s="17" t="s">
        <v>86</v>
      </c>
    </row>
    <row r="142" s="2" customFormat="1">
      <c r="A142" s="38"/>
      <c r="B142" s="39"/>
      <c r="C142" s="40"/>
      <c r="D142" s="222" t="s">
        <v>140</v>
      </c>
      <c r="E142" s="40"/>
      <c r="F142" s="223" t="s">
        <v>227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140</v>
      </c>
      <c r="AU142" s="17" t="s">
        <v>86</v>
      </c>
    </row>
    <row r="143" s="2" customFormat="1" ht="16.5" customHeight="1">
      <c r="A143" s="38"/>
      <c r="B143" s="39"/>
      <c r="C143" s="204" t="s">
        <v>228</v>
      </c>
      <c r="D143" s="204" t="s">
        <v>131</v>
      </c>
      <c r="E143" s="205" t="s">
        <v>229</v>
      </c>
      <c r="F143" s="206" t="s">
        <v>230</v>
      </c>
      <c r="G143" s="207" t="s">
        <v>179</v>
      </c>
      <c r="H143" s="208">
        <v>9</v>
      </c>
      <c r="I143" s="209"/>
      <c r="J143" s="210">
        <f>ROUND(I143*H143,2)</f>
        <v>0</v>
      </c>
      <c r="K143" s="206" t="s">
        <v>135</v>
      </c>
      <c r="L143" s="44"/>
      <c r="M143" s="211" t="s">
        <v>19</v>
      </c>
      <c r="N143" s="212" t="s">
        <v>47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136</v>
      </c>
      <c r="AT143" s="215" t="s">
        <v>131</v>
      </c>
      <c r="AU143" s="215" t="s">
        <v>86</v>
      </c>
      <c r="AY143" s="17" t="s">
        <v>129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84</v>
      </c>
      <c r="BK143" s="216">
        <f>ROUND(I143*H143,2)</f>
        <v>0</v>
      </c>
      <c r="BL143" s="17" t="s">
        <v>136</v>
      </c>
      <c r="BM143" s="215" t="s">
        <v>231</v>
      </c>
    </row>
    <row r="144" s="2" customFormat="1">
      <c r="A144" s="38"/>
      <c r="B144" s="39"/>
      <c r="C144" s="40"/>
      <c r="D144" s="217" t="s">
        <v>138</v>
      </c>
      <c r="E144" s="40"/>
      <c r="F144" s="218" t="s">
        <v>232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138</v>
      </c>
      <c r="AU144" s="17" t="s">
        <v>86</v>
      </c>
    </row>
    <row r="145" s="2" customFormat="1">
      <c r="A145" s="38"/>
      <c r="B145" s="39"/>
      <c r="C145" s="40"/>
      <c r="D145" s="222" t="s">
        <v>140</v>
      </c>
      <c r="E145" s="40"/>
      <c r="F145" s="223" t="s">
        <v>233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140</v>
      </c>
      <c r="AU145" s="17" t="s">
        <v>86</v>
      </c>
    </row>
    <row r="146" s="2" customFormat="1" ht="16.5" customHeight="1">
      <c r="A146" s="38"/>
      <c r="B146" s="39"/>
      <c r="C146" s="204" t="s">
        <v>234</v>
      </c>
      <c r="D146" s="204" t="s">
        <v>131</v>
      </c>
      <c r="E146" s="205" t="s">
        <v>235</v>
      </c>
      <c r="F146" s="206" t="s">
        <v>236</v>
      </c>
      <c r="G146" s="207" t="s">
        <v>179</v>
      </c>
      <c r="H146" s="208">
        <v>51</v>
      </c>
      <c r="I146" s="209"/>
      <c r="J146" s="210">
        <f>ROUND(I146*H146,2)</f>
        <v>0</v>
      </c>
      <c r="K146" s="206" t="s">
        <v>135</v>
      </c>
      <c r="L146" s="44"/>
      <c r="M146" s="211" t="s">
        <v>19</v>
      </c>
      <c r="N146" s="212" t="s">
        <v>47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136</v>
      </c>
      <c r="AT146" s="215" t="s">
        <v>131</v>
      </c>
      <c r="AU146" s="215" t="s">
        <v>86</v>
      </c>
      <c r="AY146" s="17" t="s">
        <v>129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84</v>
      </c>
      <c r="BK146" s="216">
        <f>ROUND(I146*H146,2)</f>
        <v>0</v>
      </c>
      <c r="BL146" s="17" t="s">
        <v>136</v>
      </c>
      <c r="BM146" s="215" t="s">
        <v>237</v>
      </c>
    </row>
    <row r="147" s="2" customFormat="1">
      <c r="A147" s="38"/>
      <c r="B147" s="39"/>
      <c r="C147" s="40"/>
      <c r="D147" s="217" t="s">
        <v>138</v>
      </c>
      <c r="E147" s="40"/>
      <c r="F147" s="218" t="s">
        <v>238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138</v>
      </c>
      <c r="AU147" s="17" t="s">
        <v>86</v>
      </c>
    </row>
    <row r="148" s="2" customFormat="1">
      <c r="A148" s="38"/>
      <c r="B148" s="39"/>
      <c r="C148" s="40"/>
      <c r="D148" s="222" t="s">
        <v>140</v>
      </c>
      <c r="E148" s="40"/>
      <c r="F148" s="223" t="s">
        <v>239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140</v>
      </c>
      <c r="AU148" s="17" t="s">
        <v>86</v>
      </c>
    </row>
    <row r="149" s="2" customFormat="1" ht="16.5" customHeight="1">
      <c r="A149" s="38"/>
      <c r="B149" s="39"/>
      <c r="C149" s="204" t="s">
        <v>240</v>
      </c>
      <c r="D149" s="204" t="s">
        <v>131</v>
      </c>
      <c r="E149" s="205" t="s">
        <v>241</v>
      </c>
      <c r="F149" s="206" t="s">
        <v>242</v>
      </c>
      <c r="G149" s="207" t="s">
        <v>150</v>
      </c>
      <c r="H149" s="208">
        <v>50</v>
      </c>
      <c r="I149" s="209"/>
      <c r="J149" s="210">
        <f>ROUND(I149*H149,2)</f>
        <v>0</v>
      </c>
      <c r="K149" s="206" t="s">
        <v>135</v>
      </c>
      <c r="L149" s="44"/>
      <c r="M149" s="211" t="s">
        <v>19</v>
      </c>
      <c r="N149" s="212" t="s">
        <v>47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136</v>
      </c>
      <c r="AT149" s="215" t="s">
        <v>131</v>
      </c>
      <c r="AU149" s="215" t="s">
        <v>86</v>
      </c>
      <c r="AY149" s="17" t="s">
        <v>129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84</v>
      </c>
      <c r="BK149" s="216">
        <f>ROUND(I149*H149,2)</f>
        <v>0</v>
      </c>
      <c r="BL149" s="17" t="s">
        <v>136</v>
      </c>
      <c r="BM149" s="215" t="s">
        <v>243</v>
      </c>
    </row>
    <row r="150" s="2" customFormat="1">
      <c r="A150" s="38"/>
      <c r="B150" s="39"/>
      <c r="C150" s="40"/>
      <c r="D150" s="217" t="s">
        <v>138</v>
      </c>
      <c r="E150" s="40"/>
      <c r="F150" s="218" t="s">
        <v>242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138</v>
      </c>
      <c r="AU150" s="17" t="s">
        <v>86</v>
      </c>
    </row>
    <row r="151" s="2" customFormat="1">
      <c r="A151" s="38"/>
      <c r="B151" s="39"/>
      <c r="C151" s="40"/>
      <c r="D151" s="222" t="s">
        <v>140</v>
      </c>
      <c r="E151" s="40"/>
      <c r="F151" s="223" t="s">
        <v>244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140</v>
      </c>
      <c r="AU151" s="17" t="s">
        <v>86</v>
      </c>
    </row>
    <row r="152" s="2" customFormat="1" ht="16.5" customHeight="1">
      <c r="A152" s="38"/>
      <c r="B152" s="39"/>
      <c r="C152" s="236" t="s">
        <v>245</v>
      </c>
      <c r="D152" s="236" t="s">
        <v>246</v>
      </c>
      <c r="E152" s="237" t="s">
        <v>247</v>
      </c>
      <c r="F152" s="238" t="s">
        <v>248</v>
      </c>
      <c r="G152" s="239" t="s">
        <v>249</v>
      </c>
      <c r="H152" s="240">
        <v>2</v>
      </c>
      <c r="I152" s="241"/>
      <c r="J152" s="242">
        <f>ROUND(I152*H152,2)</f>
        <v>0</v>
      </c>
      <c r="K152" s="238" t="s">
        <v>135</v>
      </c>
      <c r="L152" s="243"/>
      <c r="M152" s="244" t="s">
        <v>19</v>
      </c>
      <c r="N152" s="245" t="s">
        <v>47</v>
      </c>
      <c r="O152" s="84"/>
      <c r="P152" s="213">
        <f>O152*H152</f>
        <v>0</v>
      </c>
      <c r="Q152" s="213">
        <v>0.001</v>
      </c>
      <c r="R152" s="213">
        <f>Q152*H152</f>
        <v>0.002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183</v>
      </c>
      <c r="AT152" s="215" t="s">
        <v>246</v>
      </c>
      <c r="AU152" s="215" t="s">
        <v>86</v>
      </c>
      <c r="AY152" s="17" t="s">
        <v>129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84</v>
      </c>
      <c r="BK152" s="216">
        <f>ROUND(I152*H152,2)</f>
        <v>0</v>
      </c>
      <c r="BL152" s="17" t="s">
        <v>136</v>
      </c>
      <c r="BM152" s="215" t="s">
        <v>250</v>
      </c>
    </row>
    <row r="153" s="2" customFormat="1">
      <c r="A153" s="38"/>
      <c r="B153" s="39"/>
      <c r="C153" s="40"/>
      <c r="D153" s="217" t="s">
        <v>138</v>
      </c>
      <c r="E153" s="40"/>
      <c r="F153" s="218" t="s">
        <v>248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138</v>
      </c>
      <c r="AU153" s="17" t="s">
        <v>86</v>
      </c>
    </row>
    <row r="154" s="2" customFormat="1" ht="16.5" customHeight="1">
      <c r="A154" s="38"/>
      <c r="B154" s="39"/>
      <c r="C154" s="204" t="s">
        <v>251</v>
      </c>
      <c r="D154" s="204" t="s">
        <v>131</v>
      </c>
      <c r="E154" s="205" t="s">
        <v>252</v>
      </c>
      <c r="F154" s="206" t="s">
        <v>253</v>
      </c>
      <c r="G154" s="207" t="s">
        <v>150</v>
      </c>
      <c r="H154" s="208">
        <v>50</v>
      </c>
      <c r="I154" s="209"/>
      <c r="J154" s="210">
        <f>ROUND(I154*H154,2)</f>
        <v>0</v>
      </c>
      <c r="K154" s="206" t="s">
        <v>135</v>
      </c>
      <c r="L154" s="44"/>
      <c r="M154" s="211" t="s">
        <v>19</v>
      </c>
      <c r="N154" s="212" t="s">
        <v>47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136</v>
      </c>
      <c r="AT154" s="215" t="s">
        <v>131</v>
      </c>
      <c r="AU154" s="215" t="s">
        <v>86</v>
      </c>
      <c r="AY154" s="17" t="s">
        <v>129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84</v>
      </c>
      <c r="BK154" s="216">
        <f>ROUND(I154*H154,2)</f>
        <v>0</v>
      </c>
      <c r="BL154" s="17" t="s">
        <v>136</v>
      </c>
      <c r="BM154" s="215" t="s">
        <v>254</v>
      </c>
    </row>
    <row r="155" s="2" customFormat="1">
      <c r="A155" s="38"/>
      <c r="B155" s="39"/>
      <c r="C155" s="40"/>
      <c r="D155" s="217" t="s">
        <v>138</v>
      </c>
      <c r="E155" s="40"/>
      <c r="F155" s="218" t="s">
        <v>255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138</v>
      </c>
      <c r="AU155" s="17" t="s">
        <v>86</v>
      </c>
    </row>
    <row r="156" s="2" customFormat="1">
      <c r="A156" s="38"/>
      <c r="B156" s="39"/>
      <c r="C156" s="40"/>
      <c r="D156" s="222" t="s">
        <v>140</v>
      </c>
      <c r="E156" s="40"/>
      <c r="F156" s="223" t="s">
        <v>256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140</v>
      </c>
      <c r="AU156" s="17" t="s">
        <v>86</v>
      </c>
    </row>
    <row r="157" s="2" customFormat="1" ht="24.15" customHeight="1">
      <c r="A157" s="38"/>
      <c r="B157" s="39"/>
      <c r="C157" s="204" t="s">
        <v>7</v>
      </c>
      <c r="D157" s="204" t="s">
        <v>131</v>
      </c>
      <c r="E157" s="205" t="s">
        <v>257</v>
      </c>
      <c r="F157" s="206" t="s">
        <v>258</v>
      </c>
      <c r="G157" s="207" t="s">
        <v>150</v>
      </c>
      <c r="H157" s="208">
        <v>50</v>
      </c>
      <c r="I157" s="209"/>
      <c r="J157" s="210">
        <f>ROUND(I157*H157,2)</f>
        <v>0</v>
      </c>
      <c r="K157" s="206" t="s">
        <v>135</v>
      </c>
      <c r="L157" s="44"/>
      <c r="M157" s="211" t="s">
        <v>19</v>
      </c>
      <c r="N157" s="212" t="s">
        <v>47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136</v>
      </c>
      <c r="AT157" s="215" t="s">
        <v>131</v>
      </c>
      <c r="AU157" s="215" t="s">
        <v>86</v>
      </c>
      <c r="AY157" s="17" t="s">
        <v>129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84</v>
      </c>
      <c r="BK157" s="216">
        <f>ROUND(I157*H157,2)</f>
        <v>0</v>
      </c>
      <c r="BL157" s="17" t="s">
        <v>136</v>
      </c>
      <c r="BM157" s="215" t="s">
        <v>259</v>
      </c>
    </row>
    <row r="158" s="2" customFormat="1">
      <c r="A158" s="38"/>
      <c r="B158" s="39"/>
      <c r="C158" s="40"/>
      <c r="D158" s="217" t="s">
        <v>138</v>
      </c>
      <c r="E158" s="40"/>
      <c r="F158" s="218" t="s">
        <v>260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138</v>
      </c>
      <c r="AU158" s="17" t="s">
        <v>86</v>
      </c>
    </row>
    <row r="159" s="2" customFormat="1">
      <c r="A159" s="38"/>
      <c r="B159" s="39"/>
      <c r="C159" s="40"/>
      <c r="D159" s="222" t="s">
        <v>140</v>
      </c>
      <c r="E159" s="40"/>
      <c r="F159" s="223" t="s">
        <v>261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140</v>
      </c>
      <c r="AU159" s="17" t="s">
        <v>86</v>
      </c>
    </row>
    <row r="160" s="12" customFormat="1" ht="22.8" customHeight="1">
      <c r="A160" s="12"/>
      <c r="B160" s="188"/>
      <c r="C160" s="189"/>
      <c r="D160" s="190" t="s">
        <v>75</v>
      </c>
      <c r="E160" s="202" t="s">
        <v>147</v>
      </c>
      <c r="F160" s="202" t="s">
        <v>262</v>
      </c>
      <c r="G160" s="189"/>
      <c r="H160" s="189"/>
      <c r="I160" s="192"/>
      <c r="J160" s="203">
        <f>BK160</f>
        <v>0</v>
      </c>
      <c r="K160" s="189"/>
      <c r="L160" s="194"/>
      <c r="M160" s="195"/>
      <c r="N160" s="196"/>
      <c r="O160" s="196"/>
      <c r="P160" s="197">
        <f>SUM(P161:P167)</f>
        <v>0</v>
      </c>
      <c r="Q160" s="196"/>
      <c r="R160" s="197">
        <f>SUM(R161:R167)</f>
        <v>10.557120000000001</v>
      </c>
      <c r="S160" s="196"/>
      <c r="T160" s="198">
        <f>SUM(T161:T167)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9" t="s">
        <v>84</v>
      </c>
      <c r="AT160" s="200" t="s">
        <v>75</v>
      </c>
      <c r="AU160" s="200" t="s">
        <v>84</v>
      </c>
      <c r="AY160" s="199" t="s">
        <v>129</v>
      </c>
      <c r="BK160" s="201">
        <f>SUM(BK161:BK167)</f>
        <v>0</v>
      </c>
    </row>
    <row r="161" s="2" customFormat="1" ht="16.5" customHeight="1">
      <c r="A161" s="38"/>
      <c r="B161" s="39"/>
      <c r="C161" s="204" t="s">
        <v>263</v>
      </c>
      <c r="D161" s="204" t="s">
        <v>131</v>
      </c>
      <c r="E161" s="205" t="s">
        <v>264</v>
      </c>
      <c r="F161" s="206" t="s">
        <v>265</v>
      </c>
      <c r="G161" s="207" t="s">
        <v>158</v>
      </c>
      <c r="H161" s="208">
        <v>16</v>
      </c>
      <c r="I161" s="209"/>
      <c r="J161" s="210">
        <f>ROUND(I161*H161,2)</f>
        <v>0</v>
      </c>
      <c r="K161" s="206" t="s">
        <v>266</v>
      </c>
      <c r="L161" s="44"/>
      <c r="M161" s="211" t="s">
        <v>19</v>
      </c>
      <c r="N161" s="212" t="s">
        <v>47</v>
      </c>
      <c r="O161" s="84"/>
      <c r="P161" s="213">
        <f>O161*H161</f>
        <v>0</v>
      </c>
      <c r="Q161" s="213">
        <v>0.29757</v>
      </c>
      <c r="R161" s="213">
        <f>Q161*H161</f>
        <v>4.76112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136</v>
      </c>
      <c r="AT161" s="215" t="s">
        <v>131</v>
      </c>
      <c r="AU161" s="215" t="s">
        <v>86</v>
      </c>
      <c r="AY161" s="17" t="s">
        <v>129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84</v>
      </c>
      <c r="BK161" s="216">
        <f>ROUND(I161*H161,2)</f>
        <v>0</v>
      </c>
      <c r="BL161" s="17" t="s">
        <v>136</v>
      </c>
      <c r="BM161" s="215" t="s">
        <v>267</v>
      </c>
    </row>
    <row r="162" s="2" customFormat="1">
      <c r="A162" s="38"/>
      <c r="B162" s="39"/>
      <c r="C162" s="40"/>
      <c r="D162" s="217" t="s">
        <v>138</v>
      </c>
      <c r="E162" s="40"/>
      <c r="F162" s="218" t="s">
        <v>268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138</v>
      </c>
      <c r="AU162" s="17" t="s">
        <v>86</v>
      </c>
    </row>
    <row r="163" s="2" customFormat="1">
      <c r="A163" s="38"/>
      <c r="B163" s="39"/>
      <c r="C163" s="40"/>
      <c r="D163" s="222" t="s">
        <v>140</v>
      </c>
      <c r="E163" s="40"/>
      <c r="F163" s="223" t="s">
        <v>269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140</v>
      </c>
      <c r="AU163" s="17" t="s">
        <v>86</v>
      </c>
    </row>
    <row r="164" s="2" customFormat="1">
      <c r="A164" s="38"/>
      <c r="B164" s="39"/>
      <c r="C164" s="40"/>
      <c r="D164" s="217" t="s">
        <v>154</v>
      </c>
      <c r="E164" s="40"/>
      <c r="F164" s="224" t="s">
        <v>270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154</v>
      </c>
      <c r="AU164" s="17" t="s">
        <v>86</v>
      </c>
    </row>
    <row r="165" s="2" customFormat="1" ht="16.5" customHeight="1">
      <c r="A165" s="38"/>
      <c r="B165" s="39"/>
      <c r="C165" s="236" t="s">
        <v>271</v>
      </c>
      <c r="D165" s="236" t="s">
        <v>246</v>
      </c>
      <c r="E165" s="237" t="s">
        <v>272</v>
      </c>
      <c r="F165" s="238" t="s">
        <v>273</v>
      </c>
      <c r="G165" s="239" t="s">
        <v>134</v>
      </c>
      <c r="H165" s="240">
        <v>92</v>
      </c>
      <c r="I165" s="241"/>
      <c r="J165" s="242">
        <f>ROUND(I165*H165,2)</f>
        <v>0</v>
      </c>
      <c r="K165" s="238" t="s">
        <v>266</v>
      </c>
      <c r="L165" s="243"/>
      <c r="M165" s="244" t="s">
        <v>19</v>
      </c>
      <c r="N165" s="245" t="s">
        <v>47</v>
      </c>
      <c r="O165" s="84"/>
      <c r="P165" s="213">
        <f>O165*H165</f>
        <v>0</v>
      </c>
      <c r="Q165" s="213">
        <v>0.063</v>
      </c>
      <c r="R165" s="213">
        <f>Q165*H165</f>
        <v>5.7960000000000003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183</v>
      </c>
      <c r="AT165" s="215" t="s">
        <v>246</v>
      </c>
      <c r="AU165" s="215" t="s">
        <v>86</v>
      </c>
      <c r="AY165" s="17" t="s">
        <v>129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84</v>
      </c>
      <c r="BK165" s="216">
        <f>ROUND(I165*H165,2)</f>
        <v>0</v>
      </c>
      <c r="BL165" s="17" t="s">
        <v>136</v>
      </c>
      <c r="BM165" s="215" t="s">
        <v>274</v>
      </c>
    </row>
    <row r="166" s="2" customFormat="1">
      <c r="A166" s="38"/>
      <c r="B166" s="39"/>
      <c r="C166" s="40"/>
      <c r="D166" s="217" t="s">
        <v>138</v>
      </c>
      <c r="E166" s="40"/>
      <c r="F166" s="218" t="s">
        <v>273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138</v>
      </c>
      <c r="AU166" s="17" t="s">
        <v>86</v>
      </c>
    </row>
    <row r="167" s="13" customFormat="1">
      <c r="A167" s="13"/>
      <c r="B167" s="225"/>
      <c r="C167" s="226"/>
      <c r="D167" s="217" t="s">
        <v>174</v>
      </c>
      <c r="E167" s="226"/>
      <c r="F167" s="228" t="s">
        <v>275</v>
      </c>
      <c r="G167" s="226"/>
      <c r="H167" s="229">
        <v>92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174</v>
      </c>
      <c r="AU167" s="235" t="s">
        <v>86</v>
      </c>
      <c r="AV167" s="13" t="s">
        <v>86</v>
      </c>
      <c r="AW167" s="13" t="s">
        <v>4</v>
      </c>
      <c r="AX167" s="13" t="s">
        <v>84</v>
      </c>
      <c r="AY167" s="235" t="s">
        <v>129</v>
      </c>
    </row>
    <row r="168" s="12" customFormat="1" ht="22.8" customHeight="1">
      <c r="A168" s="12"/>
      <c r="B168" s="188"/>
      <c r="C168" s="189"/>
      <c r="D168" s="190" t="s">
        <v>75</v>
      </c>
      <c r="E168" s="202" t="s">
        <v>162</v>
      </c>
      <c r="F168" s="202" t="s">
        <v>276</v>
      </c>
      <c r="G168" s="189"/>
      <c r="H168" s="189"/>
      <c r="I168" s="192"/>
      <c r="J168" s="203">
        <f>BK168</f>
        <v>0</v>
      </c>
      <c r="K168" s="189"/>
      <c r="L168" s="194"/>
      <c r="M168" s="195"/>
      <c r="N168" s="196"/>
      <c r="O168" s="196"/>
      <c r="P168" s="197">
        <f>SUM(P169:P199)</f>
        <v>0</v>
      </c>
      <c r="Q168" s="196"/>
      <c r="R168" s="197">
        <f>SUM(R169:R199)</f>
        <v>57.220590000000001</v>
      </c>
      <c r="S168" s="196"/>
      <c r="T168" s="198">
        <f>SUM(T169:T199)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9" t="s">
        <v>84</v>
      </c>
      <c r="AT168" s="200" t="s">
        <v>75</v>
      </c>
      <c r="AU168" s="200" t="s">
        <v>84</v>
      </c>
      <c r="AY168" s="199" t="s">
        <v>129</v>
      </c>
      <c r="BK168" s="201">
        <f>SUM(BK169:BK199)</f>
        <v>0</v>
      </c>
    </row>
    <row r="169" s="2" customFormat="1" ht="16.5" customHeight="1">
      <c r="A169" s="38"/>
      <c r="B169" s="39"/>
      <c r="C169" s="204" t="s">
        <v>277</v>
      </c>
      <c r="D169" s="204" t="s">
        <v>131</v>
      </c>
      <c r="E169" s="205" t="s">
        <v>278</v>
      </c>
      <c r="F169" s="206" t="s">
        <v>279</v>
      </c>
      <c r="G169" s="207" t="s">
        <v>150</v>
      </c>
      <c r="H169" s="208">
        <v>252</v>
      </c>
      <c r="I169" s="209"/>
      <c r="J169" s="210">
        <f>ROUND(I169*H169,2)</f>
        <v>0</v>
      </c>
      <c r="K169" s="206" t="s">
        <v>135</v>
      </c>
      <c r="L169" s="44"/>
      <c r="M169" s="211" t="s">
        <v>19</v>
      </c>
      <c r="N169" s="212" t="s">
        <v>47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136</v>
      </c>
      <c r="AT169" s="215" t="s">
        <v>131</v>
      </c>
      <c r="AU169" s="215" t="s">
        <v>86</v>
      </c>
      <c r="AY169" s="17" t="s">
        <v>129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84</v>
      </c>
      <c r="BK169" s="216">
        <f>ROUND(I169*H169,2)</f>
        <v>0</v>
      </c>
      <c r="BL169" s="17" t="s">
        <v>136</v>
      </c>
      <c r="BM169" s="215" t="s">
        <v>280</v>
      </c>
    </row>
    <row r="170" s="2" customFormat="1">
      <c r="A170" s="38"/>
      <c r="B170" s="39"/>
      <c r="C170" s="40"/>
      <c r="D170" s="217" t="s">
        <v>138</v>
      </c>
      <c r="E170" s="40"/>
      <c r="F170" s="218" t="s">
        <v>281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138</v>
      </c>
      <c r="AU170" s="17" t="s">
        <v>86</v>
      </c>
    </row>
    <row r="171" s="2" customFormat="1">
      <c r="A171" s="38"/>
      <c r="B171" s="39"/>
      <c r="C171" s="40"/>
      <c r="D171" s="222" t="s">
        <v>140</v>
      </c>
      <c r="E171" s="40"/>
      <c r="F171" s="223" t="s">
        <v>282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140</v>
      </c>
      <c r="AU171" s="17" t="s">
        <v>86</v>
      </c>
    </row>
    <row r="172" s="13" customFormat="1">
      <c r="A172" s="13"/>
      <c r="B172" s="225"/>
      <c r="C172" s="226"/>
      <c r="D172" s="217" t="s">
        <v>174</v>
      </c>
      <c r="E172" s="227" t="s">
        <v>19</v>
      </c>
      <c r="F172" s="228" t="s">
        <v>283</v>
      </c>
      <c r="G172" s="226"/>
      <c r="H172" s="229">
        <v>252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174</v>
      </c>
      <c r="AU172" s="235" t="s">
        <v>86</v>
      </c>
      <c r="AV172" s="13" t="s">
        <v>86</v>
      </c>
      <c r="AW172" s="13" t="s">
        <v>35</v>
      </c>
      <c r="AX172" s="13" t="s">
        <v>84</v>
      </c>
      <c r="AY172" s="235" t="s">
        <v>129</v>
      </c>
    </row>
    <row r="173" s="2" customFormat="1" ht="16.5" customHeight="1">
      <c r="A173" s="38"/>
      <c r="B173" s="39"/>
      <c r="C173" s="236" t="s">
        <v>284</v>
      </c>
      <c r="D173" s="236" t="s">
        <v>246</v>
      </c>
      <c r="E173" s="237" t="s">
        <v>285</v>
      </c>
      <c r="F173" s="238" t="s">
        <v>286</v>
      </c>
      <c r="G173" s="239" t="s">
        <v>150</v>
      </c>
      <c r="H173" s="240">
        <v>136.5</v>
      </c>
      <c r="I173" s="241"/>
      <c r="J173" s="242">
        <f>ROUND(I173*H173,2)</f>
        <v>0</v>
      </c>
      <c r="K173" s="238" t="s">
        <v>135</v>
      </c>
      <c r="L173" s="243"/>
      <c r="M173" s="244" t="s">
        <v>19</v>
      </c>
      <c r="N173" s="245" t="s">
        <v>47</v>
      </c>
      <c r="O173" s="84"/>
      <c r="P173" s="213">
        <f>O173*H173</f>
        <v>0</v>
      </c>
      <c r="Q173" s="213">
        <v>0.00029999999999999997</v>
      </c>
      <c r="R173" s="213">
        <f>Q173*H173</f>
        <v>0.040949999999999993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183</v>
      </c>
      <c r="AT173" s="215" t="s">
        <v>246</v>
      </c>
      <c r="AU173" s="215" t="s">
        <v>86</v>
      </c>
      <c r="AY173" s="17" t="s">
        <v>129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84</v>
      </c>
      <c r="BK173" s="216">
        <f>ROUND(I173*H173,2)</f>
        <v>0</v>
      </c>
      <c r="BL173" s="17" t="s">
        <v>136</v>
      </c>
      <c r="BM173" s="215" t="s">
        <v>287</v>
      </c>
    </row>
    <row r="174" s="2" customFormat="1">
      <c r="A174" s="38"/>
      <c r="B174" s="39"/>
      <c r="C174" s="40"/>
      <c r="D174" s="217" t="s">
        <v>138</v>
      </c>
      <c r="E174" s="40"/>
      <c r="F174" s="218" t="s">
        <v>286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138</v>
      </c>
      <c r="AU174" s="17" t="s">
        <v>86</v>
      </c>
    </row>
    <row r="175" s="2" customFormat="1">
      <c r="A175" s="38"/>
      <c r="B175" s="39"/>
      <c r="C175" s="40"/>
      <c r="D175" s="217" t="s">
        <v>154</v>
      </c>
      <c r="E175" s="40"/>
      <c r="F175" s="224" t="s">
        <v>288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154</v>
      </c>
      <c r="AU175" s="17" t="s">
        <v>86</v>
      </c>
    </row>
    <row r="176" s="13" customFormat="1">
      <c r="A176" s="13"/>
      <c r="B176" s="225"/>
      <c r="C176" s="226"/>
      <c r="D176" s="217" t="s">
        <v>174</v>
      </c>
      <c r="E176" s="227" t="s">
        <v>19</v>
      </c>
      <c r="F176" s="228" t="s">
        <v>289</v>
      </c>
      <c r="G176" s="226"/>
      <c r="H176" s="229">
        <v>136.5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174</v>
      </c>
      <c r="AU176" s="235" t="s">
        <v>86</v>
      </c>
      <c r="AV176" s="13" t="s">
        <v>86</v>
      </c>
      <c r="AW176" s="13" t="s">
        <v>35</v>
      </c>
      <c r="AX176" s="13" t="s">
        <v>84</v>
      </c>
      <c r="AY176" s="235" t="s">
        <v>129</v>
      </c>
    </row>
    <row r="177" s="2" customFormat="1" ht="16.5" customHeight="1">
      <c r="A177" s="38"/>
      <c r="B177" s="39"/>
      <c r="C177" s="204" t="s">
        <v>290</v>
      </c>
      <c r="D177" s="204" t="s">
        <v>131</v>
      </c>
      <c r="E177" s="205" t="s">
        <v>291</v>
      </c>
      <c r="F177" s="206" t="s">
        <v>292</v>
      </c>
      <c r="G177" s="207" t="s">
        <v>150</v>
      </c>
      <c r="H177" s="208">
        <v>126</v>
      </c>
      <c r="I177" s="209"/>
      <c r="J177" s="210">
        <f>ROUND(I177*H177,2)</f>
        <v>0</v>
      </c>
      <c r="K177" s="206" t="s">
        <v>135</v>
      </c>
      <c r="L177" s="44"/>
      <c r="M177" s="211" t="s">
        <v>19</v>
      </c>
      <c r="N177" s="212" t="s">
        <v>47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136</v>
      </c>
      <c r="AT177" s="215" t="s">
        <v>131</v>
      </c>
      <c r="AU177" s="215" t="s">
        <v>86</v>
      </c>
      <c r="AY177" s="17" t="s">
        <v>129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84</v>
      </c>
      <c r="BK177" s="216">
        <f>ROUND(I177*H177,2)</f>
        <v>0</v>
      </c>
      <c r="BL177" s="17" t="s">
        <v>136</v>
      </c>
      <c r="BM177" s="215" t="s">
        <v>293</v>
      </c>
    </row>
    <row r="178" s="2" customFormat="1">
      <c r="A178" s="38"/>
      <c r="B178" s="39"/>
      <c r="C178" s="40"/>
      <c r="D178" s="217" t="s">
        <v>138</v>
      </c>
      <c r="E178" s="40"/>
      <c r="F178" s="218" t="s">
        <v>294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138</v>
      </c>
      <c r="AU178" s="17" t="s">
        <v>86</v>
      </c>
    </row>
    <row r="179" s="2" customFormat="1">
      <c r="A179" s="38"/>
      <c r="B179" s="39"/>
      <c r="C179" s="40"/>
      <c r="D179" s="222" t="s">
        <v>140</v>
      </c>
      <c r="E179" s="40"/>
      <c r="F179" s="223" t="s">
        <v>295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140</v>
      </c>
      <c r="AU179" s="17" t="s">
        <v>86</v>
      </c>
    </row>
    <row r="180" s="2" customFormat="1">
      <c r="A180" s="38"/>
      <c r="B180" s="39"/>
      <c r="C180" s="40"/>
      <c r="D180" s="217" t="s">
        <v>154</v>
      </c>
      <c r="E180" s="40"/>
      <c r="F180" s="224" t="s">
        <v>296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154</v>
      </c>
      <c r="AU180" s="17" t="s">
        <v>86</v>
      </c>
    </row>
    <row r="181" s="2" customFormat="1" ht="16.5" customHeight="1">
      <c r="A181" s="38"/>
      <c r="B181" s="39"/>
      <c r="C181" s="204" t="s">
        <v>297</v>
      </c>
      <c r="D181" s="204" t="s">
        <v>131</v>
      </c>
      <c r="E181" s="205" t="s">
        <v>298</v>
      </c>
      <c r="F181" s="206" t="s">
        <v>299</v>
      </c>
      <c r="G181" s="207" t="s">
        <v>150</v>
      </c>
      <c r="H181" s="208">
        <v>126</v>
      </c>
      <c r="I181" s="209"/>
      <c r="J181" s="210">
        <f>ROUND(I181*H181,2)</f>
        <v>0</v>
      </c>
      <c r="K181" s="206" t="s">
        <v>135</v>
      </c>
      <c r="L181" s="44"/>
      <c r="M181" s="211" t="s">
        <v>19</v>
      </c>
      <c r="N181" s="212" t="s">
        <v>47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136</v>
      </c>
      <c r="AT181" s="215" t="s">
        <v>131</v>
      </c>
      <c r="AU181" s="215" t="s">
        <v>86</v>
      </c>
      <c r="AY181" s="17" t="s">
        <v>129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84</v>
      </c>
      <c r="BK181" s="216">
        <f>ROUND(I181*H181,2)</f>
        <v>0</v>
      </c>
      <c r="BL181" s="17" t="s">
        <v>136</v>
      </c>
      <c r="BM181" s="215" t="s">
        <v>300</v>
      </c>
    </row>
    <row r="182" s="2" customFormat="1">
      <c r="A182" s="38"/>
      <c r="B182" s="39"/>
      <c r="C182" s="40"/>
      <c r="D182" s="217" t="s">
        <v>138</v>
      </c>
      <c r="E182" s="40"/>
      <c r="F182" s="218" t="s">
        <v>301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138</v>
      </c>
      <c r="AU182" s="17" t="s">
        <v>86</v>
      </c>
    </row>
    <row r="183" s="2" customFormat="1">
      <c r="A183" s="38"/>
      <c r="B183" s="39"/>
      <c r="C183" s="40"/>
      <c r="D183" s="222" t="s">
        <v>140</v>
      </c>
      <c r="E183" s="40"/>
      <c r="F183" s="223" t="s">
        <v>302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140</v>
      </c>
      <c r="AU183" s="17" t="s">
        <v>86</v>
      </c>
    </row>
    <row r="184" s="2" customFormat="1" ht="16.5" customHeight="1">
      <c r="A184" s="38"/>
      <c r="B184" s="39"/>
      <c r="C184" s="204" t="s">
        <v>303</v>
      </c>
      <c r="D184" s="204" t="s">
        <v>131</v>
      </c>
      <c r="E184" s="205" t="s">
        <v>304</v>
      </c>
      <c r="F184" s="206" t="s">
        <v>305</v>
      </c>
      <c r="G184" s="207" t="s">
        <v>150</v>
      </c>
      <c r="H184" s="208">
        <v>36</v>
      </c>
      <c r="I184" s="209"/>
      <c r="J184" s="210">
        <f>ROUND(I184*H184,2)</f>
        <v>0</v>
      </c>
      <c r="K184" s="206" t="s">
        <v>266</v>
      </c>
      <c r="L184" s="44"/>
      <c r="M184" s="211" t="s">
        <v>19</v>
      </c>
      <c r="N184" s="212" t="s">
        <v>47</v>
      </c>
      <c r="O184" s="84"/>
      <c r="P184" s="213">
        <f>O184*H184</f>
        <v>0</v>
      </c>
      <c r="Q184" s="213">
        <v>0.089219999999999994</v>
      </c>
      <c r="R184" s="213">
        <f>Q184*H184</f>
        <v>3.2119199999999997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136</v>
      </c>
      <c r="AT184" s="215" t="s">
        <v>131</v>
      </c>
      <c r="AU184" s="215" t="s">
        <v>86</v>
      </c>
      <c r="AY184" s="17" t="s">
        <v>129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84</v>
      </c>
      <c r="BK184" s="216">
        <f>ROUND(I184*H184,2)</f>
        <v>0</v>
      </c>
      <c r="BL184" s="17" t="s">
        <v>136</v>
      </c>
      <c r="BM184" s="215" t="s">
        <v>306</v>
      </c>
    </row>
    <row r="185" s="2" customFormat="1">
      <c r="A185" s="38"/>
      <c r="B185" s="39"/>
      <c r="C185" s="40"/>
      <c r="D185" s="217" t="s">
        <v>138</v>
      </c>
      <c r="E185" s="40"/>
      <c r="F185" s="218" t="s">
        <v>307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138</v>
      </c>
      <c r="AU185" s="17" t="s">
        <v>86</v>
      </c>
    </row>
    <row r="186" s="2" customFormat="1">
      <c r="A186" s="38"/>
      <c r="B186" s="39"/>
      <c r="C186" s="40"/>
      <c r="D186" s="222" t="s">
        <v>140</v>
      </c>
      <c r="E186" s="40"/>
      <c r="F186" s="223" t="s">
        <v>308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140</v>
      </c>
      <c r="AU186" s="17" t="s">
        <v>86</v>
      </c>
    </row>
    <row r="187" s="13" customFormat="1">
      <c r="A187" s="13"/>
      <c r="B187" s="225"/>
      <c r="C187" s="226"/>
      <c r="D187" s="217" t="s">
        <v>174</v>
      </c>
      <c r="E187" s="227" t="s">
        <v>19</v>
      </c>
      <c r="F187" s="228" t="s">
        <v>309</v>
      </c>
      <c r="G187" s="226"/>
      <c r="H187" s="229">
        <v>36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174</v>
      </c>
      <c r="AU187" s="235" t="s">
        <v>86</v>
      </c>
      <c r="AV187" s="13" t="s">
        <v>86</v>
      </c>
      <c r="AW187" s="13" t="s">
        <v>35</v>
      </c>
      <c r="AX187" s="13" t="s">
        <v>84</v>
      </c>
      <c r="AY187" s="235" t="s">
        <v>129</v>
      </c>
    </row>
    <row r="188" s="2" customFormat="1" ht="16.5" customHeight="1">
      <c r="A188" s="38"/>
      <c r="B188" s="39"/>
      <c r="C188" s="236" t="s">
        <v>310</v>
      </c>
      <c r="D188" s="236" t="s">
        <v>246</v>
      </c>
      <c r="E188" s="237" t="s">
        <v>311</v>
      </c>
      <c r="F188" s="238" t="s">
        <v>312</v>
      </c>
      <c r="G188" s="239" t="s">
        <v>150</v>
      </c>
      <c r="H188" s="240">
        <v>36.719999999999999</v>
      </c>
      <c r="I188" s="241"/>
      <c r="J188" s="242">
        <f>ROUND(I188*H188,2)</f>
        <v>0</v>
      </c>
      <c r="K188" s="238" t="s">
        <v>266</v>
      </c>
      <c r="L188" s="243"/>
      <c r="M188" s="244" t="s">
        <v>19</v>
      </c>
      <c r="N188" s="245" t="s">
        <v>47</v>
      </c>
      <c r="O188" s="84"/>
      <c r="P188" s="213">
        <f>O188*H188</f>
        <v>0</v>
      </c>
      <c r="Q188" s="213">
        <v>0.13100000000000001</v>
      </c>
      <c r="R188" s="213">
        <f>Q188*H188</f>
        <v>4.8103199999999999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183</v>
      </c>
      <c r="AT188" s="215" t="s">
        <v>246</v>
      </c>
      <c r="AU188" s="215" t="s">
        <v>86</v>
      </c>
      <c r="AY188" s="17" t="s">
        <v>129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84</v>
      </c>
      <c r="BK188" s="216">
        <f>ROUND(I188*H188,2)</f>
        <v>0</v>
      </c>
      <c r="BL188" s="17" t="s">
        <v>136</v>
      </c>
      <c r="BM188" s="215" t="s">
        <v>313</v>
      </c>
    </row>
    <row r="189" s="2" customFormat="1">
      <c r="A189" s="38"/>
      <c r="B189" s="39"/>
      <c r="C189" s="40"/>
      <c r="D189" s="217" t="s">
        <v>138</v>
      </c>
      <c r="E189" s="40"/>
      <c r="F189" s="218" t="s">
        <v>312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138</v>
      </c>
      <c r="AU189" s="17" t="s">
        <v>86</v>
      </c>
    </row>
    <row r="190" s="13" customFormat="1">
      <c r="A190" s="13"/>
      <c r="B190" s="225"/>
      <c r="C190" s="226"/>
      <c r="D190" s="217" t="s">
        <v>174</v>
      </c>
      <c r="E190" s="226"/>
      <c r="F190" s="228" t="s">
        <v>314</v>
      </c>
      <c r="G190" s="226"/>
      <c r="H190" s="229">
        <v>36.719999999999999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174</v>
      </c>
      <c r="AU190" s="235" t="s">
        <v>86</v>
      </c>
      <c r="AV190" s="13" t="s">
        <v>86</v>
      </c>
      <c r="AW190" s="13" t="s">
        <v>4</v>
      </c>
      <c r="AX190" s="13" t="s">
        <v>84</v>
      </c>
      <c r="AY190" s="235" t="s">
        <v>129</v>
      </c>
    </row>
    <row r="191" s="2" customFormat="1" ht="16.5" customHeight="1">
      <c r="A191" s="38"/>
      <c r="B191" s="39"/>
      <c r="C191" s="236" t="s">
        <v>315</v>
      </c>
      <c r="D191" s="236" t="s">
        <v>246</v>
      </c>
      <c r="E191" s="237" t="s">
        <v>316</v>
      </c>
      <c r="F191" s="238" t="s">
        <v>317</v>
      </c>
      <c r="G191" s="239" t="s">
        <v>150</v>
      </c>
      <c r="H191" s="240">
        <v>2</v>
      </c>
      <c r="I191" s="241"/>
      <c r="J191" s="242">
        <f>ROUND(I191*H191,2)</f>
        <v>0</v>
      </c>
      <c r="K191" s="238" t="s">
        <v>266</v>
      </c>
      <c r="L191" s="243"/>
      <c r="M191" s="244" t="s">
        <v>19</v>
      </c>
      <c r="N191" s="245" t="s">
        <v>47</v>
      </c>
      <c r="O191" s="84"/>
      <c r="P191" s="213">
        <f>O191*H191</f>
        <v>0</v>
      </c>
      <c r="Q191" s="213">
        <v>0.13100000000000001</v>
      </c>
      <c r="R191" s="213">
        <f>Q191*H191</f>
        <v>0.26200000000000001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183</v>
      </c>
      <c r="AT191" s="215" t="s">
        <v>246</v>
      </c>
      <c r="AU191" s="215" t="s">
        <v>86</v>
      </c>
      <c r="AY191" s="17" t="s">
        <v>129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84</v>
      </c>
      <c r="BK191" s="216">
        <f>ROUND(I191*H191,2)</f>
        <v>0</v>
      </c>
      <c r="BL191" s="17" t="s">
        <v>136</v>
      </c>
      <c r="BM191" s="215" t="s">
        <v>318</v>
      </c>
    </row>
    <row r="192" s="2" customFormat="1">
      <c r="A192" s="38"/>
      <c r="B192" s="39"/>
      <c r="C192" s="40"/>
      <c r="D192" s="217" t="s">
        <v>138</v>
      </c>
      <c r="E192" s="40"/>
      <c r="F192" s="218" t="s">
        <v>317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138</v>
      </c>
      <c r="AU192" s="17" t="s">
        <v>86</v>
      </c>
    </row>
    <row r="193" s="2" customFormat="1" ht="21.75" customHeight="1">
      <c r="A193" s="38"/>
      <c r="B193" s="39"/>
      <c r="C193" s="204" t="s">
        <v>319</v>
      </c>
      <c r="D193" s="204" t="s">
        <v>131</v>
      </c>
      <c r="E193" s="205" t="s">
        <v>320</v>
      </c>
      <c r="F193" s="206" t="s">
        <v>321</v>
      </c>
      <c r="G193" s="207" t="s">
        <v>150</v>
      </c>
      <c r="H193" s="208">
        <v>170</v>
      </c>
      <c r="I193" s="209"/>
      <c r="J193" s="210">
        <f>ROUND(I193*H193,2)</f>
        <v>0</v>
      </c>
      <c r="K193" s="206" t="s">
        <v>135</v>
      </c>
      <c r="L193" s="44"/>
      <c r="M193" s="211" t="s">
        <v>19</v>
      </c>
      <c r="N193" s="212" t="s">
        <v>47</v>
      </c>
      <c r="O193" s="84"/>
      <c r="P193" s="213">
        <f>O193*H193</f>
        <v>0</v>
      </c>
      <c r="Q193" s="213">
        <v>0.11162</v>
      </c>
      <c r="R193" s="213">
        <f>Q193*H193</f>
        <v>18.9754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136</v>
      </c>
      <c r="AT193" s="215" t="s">
        <v>131</v>
      </c>
      <c r="AU193" s="215" t="s">
        <v>86</v>
      </c>
      <c r="AY193" s="17" t="s">
        <v>129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84</v>
      </c>
      <c r="BK193" s="216">
        <f>ROUND(I193*H193,2)</f>
        <v>0</v>
      </c>
      <c r="BL193" s="17" t="s">
        <v>136</v>
      </c>
      <c r="BM193" s="215" t="s">
        <v>322</v>
      </c>
    </row>
    <row r="194" s="2" customFormat="1">
      <c r="A194" s="38"/>
      <c r="B194" s="39"/>
      <c r="C194" s="40"/>
      <c r="D194" s="217" t="s">
        <v>138</v>
      </c>
      <c r="E194" s="40"/>
      <c r="F194" s="218" t="s">
        <v>323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138</v>
      </c>
      <c r="AU194" s="17" t="s">
        <v>86</v>
      </c>
    </row>
    <row r="195" s="2" customFormat="1">
      <c r="A195" s="38"/>
      <c r="B195" s="39"/>
      <c r="C195" s="40"/>
      <c r="D195" s="222" t="s">
        <v>140</v>
      </c>
      <c r="E195" s="40"/>
      <c r="F195" s="223" t="s">
        <v>324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140</v>
      </c>
      <c r="AU195" s="17" t="s">
        <v>86</v>
      </c>
    </row>
    <row r="196" s="2" customFormat="1" ht="16.5" customHeight="1">
      <c r="A196" s="38"/>
      <c r="B196" s="39"/>
      <c r="C196" s="236" t="s">
        <v>325</v>
      </c>
      <c r="D196" s="236" t="s">
        <v>246</v>
      </c>
      <c r="E196" s="237" t="s">
        <v>326</v>
      </c>
      <c r="F196" s="238" t="s">
        <v>327</v>
      </c>
      <c r="G196" s="239" t="s">
        <v>150</v>
      </c>
      <c r="H196" s="240">
        <v>90</v>
      </c>
      <c r="I196" s="241"/>
      <c r="J196" s="242">
        <f>ROUND(I196*H196,2)</f>
        <v>0</v>
      </c>
      <c r="K196" s="238" t="s">
        <v>135</v>
      </c>
      <c r="L196" s="243"/>
      <c r="M196" s="244" t="s">
        <v>19</v>
      </c>
      <c r="N196" s="245" t="s">
        <v>47</v>
      </c>
      <c r="O196" s="84"/>
      <c r="P196" s="213">
        <f>O196*H196</f>
        <v>0</v>
      </c>
      <c r="Q196" s="213">
        <v>0.17599999999999999</v>
      </c>
      <c r="R196" s="213">
        <f>Q196*H196</f>
        <v>15.84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183</v>
      </c>
      <c r="AT196" s="215" t="s">
        <v>246</v>
      </c>
      <c r="AU196" s="215" t="s">
        <v>86</v>
      </c>
      <c r="AY196" s="17" t="s">
        <v>129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84</v>
      </c>
      <c r="BK196" s="216">
        <f>ROUND(I196*H196,2)</f>
        <v>0</v>
      </c>
      <c r="BL196" s="17" t="s">
        <v>136</v>
      </c>
      <c r="BM196" s="215" t="s">
        <v>328</v>
      </c>
    </row>
    <row r="197" s="2" customFormat="1">
      <c r="A197" s="38"/>
      <c r="B197" s="39"/>
      <c r="C197" s="40"/>
      <c r="D197" s="217" t="s">
        <v>138</v>
      </c>
      <c r="E197" s="40"/>
      <c r="F197" s="218" t="s">
        <v>327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138</v>
      </c>
      <c r="AU197" s="17" t="s">
        <v>86</v>
      </c>
    </row>
    <row r="198" s="2" customFormat="1" ht="16.5" customHeight="1">
      <c r="A198" s="38"/>
      <c r="B198" s="39"/>
      <c r="C198" s="236" t="s">
        <v>329</v>
      </c>
      <c r="D198" s="236" t="s">
        <v>246</v>
      </c>
      <c r="E198" s="237" t="s">
        <v>330</v>
      </c>
      <c r="F198" s="238" t="s">
        <v>331</v>
      </c>
      <c r="G198" s="239" t="s">
        <v>150</v>
      </c>
      <c r="H198" s="240">
        <v>80</v>
      </c>
      <c r="I198" s="241"/>
      <c r="J198" s="242">
        <f>ROUND(I198*H198,2)</f>
        <v>0</v>
      </c>
      <c r="K198" s="238" t="s">
        <v>135</v>
      </c>
      <c r="L198" s="243"/>
      <c r="M198" s="244" t="s">
        <v>19</v>
      </c>
      <c r="N198" s="245" t="s">
        <v>47</v>
      </c>
      <c r="O198" s="84"/>
      <c r="P198" s="213">
        <f>O198*H198</f>
        <v>0</v>
      </c>
      <c r="Q198" s="213">
        <v>0.17599999999999999</v>
      </c>
      <c r="R198" s="213">
        <f>Q198*H198</f>
        <v>14.079999999999998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183</v>
      </c>
      <c r="AT198" s="215" t="s">
        <v>246</v>
      </c>
      <c r="AU198" s="215" t="s">
        <v>86</v>
      </c>
      <c r="AY198" s="17" t="s">
        <v>129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84</v>
      </c>
      <c r="BK198" s="216">
        <f>ROUND(I198*H198,2)</f>
        <v>0</v>
      </c>
      <c r="BL198" s="17" t="s">
        <v>136</v>
      </c>
      <c r="BM198" s="215" t="s">
        <v>332</v>
      </c>
    </row>
    <row r="199" s="2" customFormat="1">
      <c r="A199" s="38"/>
      <c r="B199" s="39"/>
      <c r="C199" s="40"/>
      <c r="D199" s="217" t="s">
        <v>138</v>
      </c>
      <c r="E199" s="40"/>
      <c r="F199" s="218" t="s">
        <v>331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138</v>
      </c>
      <c r="AU199" s="17" t="s">
        <v>86</v>
      </c>
    </row>
    <row r="200" s="12" customFormat="1" ht="22.8" customHeight="1">
      <c r="A200" s="12"/>
      <c r="B200" s="188"/>
      <c r="C200" s="189"/>
      <c r="D200" s="190" t="s">
        <v>75</v>
      </c>
      <c r="E200" s="202" t="s">
        <v>183</v>
      </c>
      <c r="F200" s="202" t="s">
        <v>333</v>
      </c>
      <c r="G200" s="189"/>
      <c r="H200" s="189"/>
      <c r="I200" s="192"/>
      <c r="J200" s="203">
        <f>BK200</f>
        <v>0</v>
      </c>
      <c r="K200" s="189"/>
      <c r="L200" s="194"/>
      <c r="M200" s="195"/>
      <c r="N200" s="196"/>
      <c r="O200" s="196"/>
      <c r="P200" s="197">
        <f>SUM(P201:P217)</f>
        <v>0</v>
      </c>
      <c r="Q200" s="196"/>
      <c r="R200" s="197">
        <f>SUM(R201:R217)</f>
        <v>9.1501599999999996</v>
      </c>
      <c r="S200" s="196"/>
      <c r="T200" s="198">
        <f>SUM(T201:T217)</f>
        <v>0.050000000000000003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99" t="s">
        <v>84</v>
      </c>
      <c r="AT200" s="200" t="s">
        <v>75</v>
      </c>
      <c r="AU200" s="200" t="s">
        <v>84</v>
      </c>
      <c r="AY200" s="199" t="s">
        <v>129</v>
      </c>
      <c r="BK200" s="201">
        <f>SUM(BK201:BK217)</f>
        <v>0</v>
      </c>
    </row>
    <row r="201" s="2" customFormat="1" ht="37.8" customHeight="1">
      <c r="A201" s="38"/>
      <c r="B201" s="39"/>
      <c r="C201" s="204" t="s">
        <v>334</v>
      </c>
      <c r="D201" s="204" t="s">
        <v>131</v>
      </c>
      <c r="E201" s="205" t="s">
        <v>335</v>
      </c>
      <c r="F201" s="206" t="s">
        <v>238</v>
      </c>
      <c r="G201" s="207" t="s">
        <v>179</v>
      </c>
      <c r="H201" s="208">
        <v>9</v>
      </c>
      <c r="I201" s="209"/>
      <c r="J201" s="210">
        <f>ROUND(I201*H201,2)</f>
        <v>0</v>
      </c>
      <c r="K201" s="206" t="s">
        <v>135</v>
      </c>
      <c r="L201" s="44"/>
      <c r="M201" s="211" t="s">
        <v>19</v>
      </c>
      <c r="N201" s="212" t="s">
        <v>47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136</v>
      </c>
      <c r="AT201" s="215" t="s">
        <v>131</v>
      </c>
      <c r="AU201" s="215" t="s">
        <v>86</v>
      </c>
      <c r="AY201" s="17" t="s">
        <v>129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84</v>
      </c>
      <c r="BK201" s="216">
        <f>ROUND(I201*H201,2)</f>
        <v>0</v>
      </c>
      <c r="BL201" s="17" t="s">
        <v>136</v>
      </c>
      <c r="BM201" s="215" t="s">
        <v>336</v>
      </c>
    </row>
    <row r="202" s="2" customFormat="1">
      <c r="A202" s="38"/>
      <c r="B202" s="39"/>
      <c r="C202" s="40"/>
      <c r="D202" s="217" t="s">
        <v>138</v>
      </c>
      <c r="E202" s="40"/>
      <c r="F202" s="218" t="s">
        <v>238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138</v>
      </c>
      <c r="AU202" s="17" t="s">
        <v>86</v>
      </c>
    </row>
    <row r="203" s="2" customFormat="1">
      <c r="A203" s="38"/>
      <c r="B203" s="39"/>
      <c r="C203" s="40"/>
      <c r="D203" s="222" t="s">
        <v>140</v>
      </c>
      <c r="E203" s="40"/>
      <c r="F203" s="223" t="s">
        <v>337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140</v>
      </c>
      <c r="AU203" s="17" t="s">
        <v>86</v>
      </c>
    </row>
    <row r="204" s="2" customFormat="1" ht="16.5" customHeight="1">
      <c r="A204" s="38"/>
      <c r="B204" s="39"/>
      <c r="C204" s="236" t="s">
        <v>338</v>
      </c>
      <c r="D204" s="236" t="s">
        <v>246</v>
      </c>
      <c r="E204" s="237" t="s">
        <v>339</v>
      </c>
      <c r="F204" s="238" t="s">
        <v>340</v>
      </c>
      <c r="G204" s="239" t="s">
        <v>341</v>
      </c>
      <c r="H204" s="240">
        <v>9</v>
      </c>
      <c r="I204" s="241"/>
      <c r="J204" s="242">
        <f>ROUND(I204*H204,2)</f>
        <v>0</v>
      </c>
      <c r="K204" s="238" t="s">
        <v>135</v>
      </c>
      <c r="L204" s="243"/>
      <c r="M204" s="244" t="s">
        <v>19</v>
      </c>
      <c r="N204" s="245" t="s">
        <v>47</v>
      </c>
      <c r="O204" s="84"/>
      <c r="P204" s="213">
        <f>O204*H204</f>
        <v>0</v>
      </c>
      <c r="Q204" s="213">
        <v>1</v>
      </c>
      <c r="R204" s="213">
        <f>Q204*H204</f>
        <v>9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183</v>
      </c>
      <c r="AT204" s="215" t="s">
        <v>246</v>
      </c>
      <c r="AU204" s="215" t="s">
        <v>86</v>
      </c>
      <c r="AY204" s="17" t="s">
        <v>129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84</v>
      </c>
      <c r="BK204" s="216">
        <f>ROUND(I204*H204,2)</f>
        <v>0</v>
      </c>
      <c r="BL204" s="17" t="s">
        <v>136</v>
      </c>
      <c r="BM204" s="215" t="s">
        <v>342</v>
      </c>
    </row>
    <row r="205" s="2" customFormat="1">
      <c r="A205" s="38"/>
      <c r="B205" s="39"/>
      <c r="C205" s="40"/>
      <c r="D205" s="217" t="s">
        <v>138</v>
      </c>
      <c r="E205" s="40"/>
      <c r="F205" s="218" t="s">
        <v>340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138</v>
      </c>
      <c r="AU205" s="17" t="s">
        <v>86</v>
      </c>
    </row>
    <row r="206" s="13" customFormat="1">
      <c r="A206" s="13"/>
      <c r="B206" s="225"/>
      <c r="C206" s="226"/>
      <c r="D206" s="217" t="s">
        <v>174</v>
      </c>
      <c r="E206" s="227" t="s">
        <v>19</v>
      </c>
      <c r="F206" s="228" t="s">
        <v>343</v>
      </c>
      <c r="G206" s="226"/>
      <c r="H206" s="229">
        <v>9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174</v>
      </c>
      <c r="AU206" s="235" t="s">
        <v>86</v>
      </c>
      <c r="AV206" s="13" t="s">
        <v>86</v>
      </c>
      <c r="AW206" s="13" t="s">
        <v>35</v>
      </c>
      <c r="AX206" s="13" t="s">
        <v>84</v>
      </c>
      <c r="AY206" s="235" t="s">
        <v>129</v>
      </c>
    </row>
    <row r="207" s="2" customFormat="1" ht="16.5" customHeight="1">
      <c r="A207" s="38"/>
      <c r="B207" s="39"/>
      <c r="C207" s="204" t="s">
        <v>344</v>
      </c>
      <c r="D207" s="204" t="s">
        <v>131</v>
      </c>
      <c r="E207" s="205" t="s">
        <v>345</v>
      </c>
      <c r="F207" s="206" t="s">
        <v>346</v>
      </c>
      <c r="G207" s="207" t="s">
        <v>158</v>
      </c>
      <c r="H207" s="208">
        <v>16</v>
      </c>
      <c r="I207" s="209"/>
      <c r="J207" s="210">
        <f>ROUND(I207*H207,2)</f>
        <v>0</v>
      </c>
      <c r="K207" s="206" t="s">
        <v>135</v>
      </c>
      <c r="L207" s="44"/>
      <c r="M207" s="211" t="s">
        <v>19</v>
      </c>
      <c r="N207" s="212" t="s">
        <v>47</v>
      </c>
      <c r="O207" s="84"/>
      <c r="P207" s="213">
        <f>O207*H207</f>
        <v>0</v>
      </c>
      <c r="Q207" s="213">
        <v>1.0000000000000001E-05</v>
      </c>
      <c r="R207" s="213">
        <f>Q207*H207</f>
        <v>0.00016000000000000001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136</v>
      </c>
      <c r="AT207" s="215" t="s">
        <v>131</v>
      </c>
      <c r="AU207" s="215" t="s">
        <v>86</v>
      </c>
      <c r="AY207" s="17" t="s">
        <v>129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84</v>
      </c>
      <c r="BK207" s="216">
        <f>ROUND(I207*H207,2)</f>
        <v>0</v>
      </c>
      <c r="BL207" s="17" t="s">
        <v>136</v>
      </c>
      <c r="BM207" s="215" t="s">
        <v>347</v>
      </c>
    </row>
    <row r="208" s="2" customFormat="1">
      <c r="A208" s="38"/>
      <c r="B208" s="39"/>
      <c r="C208" s="40"/>
      <c r="D208" s="217" t="s">
        <v>138</v>
      </c>
      <c r="E208" s="40"/>
      <c r="F208" s="218" t="s">
        <v>348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138</v>
      </c>
      <c r="AU208" s="17" t="s">
        <v>86</v>
      </c>
    </row>
    <row r="209" s="2" customFormat="1">
      <c r="A209" s="38"/>
      <c r="B209" s="39"/>
      <c r="C209" s="40"/>
      <c r="D209" s="222" t="s">
        <v>140</v>
      </c>
      <c r="E209" s="40"/>
      <c r="F209" s="223" t="s">
        <v>349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140</v>
      </c>
      <c r="AU209" s="17" t="s">
        <v>86</v>
      </c>
    </row>
    <row r="210" s="2" customFormat="1" ht="16.5" customHeight="1">
      <c r="A210" s="38"/>
      <c r="B210" s="39"/>
      <c r="C210" s="204" t="s">
        <v>350</v>
      </c>
      <c r="D210" s="204" t="s">
        <v>131</v>
      </c>
      <c r="E210" s="205" t="s">
        <v>351</v>
      </c>
      <c r="F210" s="206" t="s">
        <v>352</v>
      </c>
      <c r="G210" s="207" t="s">
        <v>134</v>
      </c>
      <c r="H210" s="208">
        <v>1</v>
      </c>
      <c r="I210" s="209"/>
      <c r="J210" s="210">
        <f>ROUND(I210*H210,2)</f>
        <v>0</v>
      </c>
      <c r="K210" s="206" t="s">
        <v>135</v>
      </c>
      <c r="L210" s="44"/>
      <c r="M210" s="211" t="s">
        <v>19</v>
      </c>
      <c r="N210" s="212" t="s">
        <v>47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0.050000000000000003</v>
      </c>
      <c r="T210" s="214">
        <f>S210*H210</f>
        <v>0.050000000000000003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136</v>
      </c>
      <c r="AT210" s="215" t="s">
        <v>131</v>
      </c>
      <c r="AU210" s="215" t="s">
        <v>86</v>
      </c>
      <c r="AY210" s="17" t="s">
        <v>129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84</v>
      </c>
      <c r="BK210" s="216">
        <f>ROUND(I210*H210,2)</f>
        <v>0</v>
      </c>
      <c r="BL210" s="17" t="s">
        <v>136</v>
      </c>
      <c r="BM210" s="215" t="s">
        <v>353</v>
      </c>
    </row>
    <row r="211" s="2" customFormat="1">
      <c r="A211" s="38"/>
      <c r="B211" s="39"/>
      <c r="C211" s="40"/>
      <c r="D211" s="217" t="s">
        <v>138</v>
      </c>
      <c r="E211" s="40"/>
      <c r="F211" s="218" t="s">
        <v>354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138</v>
      </c>
      <c r="AU211" s="17" t="s">
        <v>86</v>
      </c>
    </row>
    <row r="212" s="2" customFormat="1">
      <c r="A212" s="38"/>
      <c r="B212" s="39"/>
      <c r="C212" s="40"/>
      <c r="D212" s="222" t="s">
        <v>140</v>
      </c>
      <c r="E212" s="40"/>
      <c r="F212" s="223" t="s">
        <v>355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140</v>
      </c>
      <c r="AU212" s="17" t="s">
        <v>86</v>
      </c>
    </row>
    <row r="213" s="2" customFormat="1" ht="21.75" customHeight="1">
      <c r="A213" s="38"/>
      <c r="B213" s="39"/>
      <c r="C213" s="204" t="s">
        <v>356</v>
      </c>
      <c r="D213" s="204" t="s">
        <v>131</v>
      </c>
      <c r="E213" s="205" t="s">
        <v>357</v>
      </c>
      <c r="F213" s="206" t="s">
        <v>358</v>
      </c>
      <c r="G213" s="207" t="s">
        <v>134</v>
      </c>
      <c r="H213" s="208">
        <v>1</v>
      </c>
      <c r="I213" s="209"/>
      <c r="J213" s="210">
        <f>ROUND(I213*H213,2)</f>
        <v>0</v>
      </c>
      <c r="K213" s="206" t="s">
        <v>135</v>
      </c>
      <c r="L213" s="44"/>
      <c r="M213" s="211" t="s">
        <v>19</v>
      </c>
      <c r="N213" s="212" t="s">
        <v>47</v>
      </c>
      <c r="O213" s="84"/>
      <c r="P213" s="213">
        <f>O213*H213</f>
        <v>0</v>
      </c>
      <c r="Q213" s="213">
        <v>0.089999999999999997</v>
      </c>
      <c r="R213" s="213">
        <f>Q213*H213</f>
        <v>0.089999999999999997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136</v>
      </c>
      <c r="AT213" s="215" t="s">
        <v>131</v>
      </c>
      <c r="AU213" s="215" t="s">
        <v>86</v>
      </c>
      <c r="AY213" s="17" t="s">
        <v>129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84</v>
      </c>
      <c r="BK213" s="216">
        <f>ROUND(I213*H213,2)</f>
        <v>0</v>
      </c>
      <c r="BL213" s="17" t="s">
        <v>136</v>
      </c>
      <c r="BM213" s="215" t="s">
        <v>359</v>
      </c>
    </row>
    <row r="214" s="2" customFormat="1">
      <c r="A214" s="38"/>
      <c r="B214" s="39"/>
      <c r="C214" s="40"/>
      <c r="D214" s="217" t="s">
        <v>138</v>
      </c>
      <c r="E214" s="40"/>
      <c r="F214" s="218" t="s">
        <v>358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138</v>
      </c>
      <c r="AU214" s="17" t="s">
        <v>86</v>
      </c>
    </row>
    <row r="215" s="2" customFormat="1">
      <c r="A215" s="38"/>
      <c r="B215" s="39"/>
      <c r="C215" s="40"/>
      <c r="D215" s="222" t="s">
        <v>140</v>
      </c>
      <c r="E215" s="40"/>
      <c r="F215" s="223" t="s">
        <v>360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140</v>
      </c>
      <c r="AU215" s="17" t="s">
        <v>86</v>
      </c>
    </row>
    <row r="216" s="2" customFormat="1" ht="16.5" customHeight="1">
      <c r="A216" s="38"/>
      <c r="B216" s="39"/>
      <c r="C216" s="236" t="s">
        <v>361</v>
      </c>
      <c r="D216" s="236" t="s">
        <v>246</v>
      </c>
      <c r="E216" s="237" t="s">
        <v>362</v>
      </c>
      <c r="F216" s="238" t="s">
        <v>363</v>
      </c>
      <c r="G216" s="239" t="s">
        <v>134</v>
      </c>
      <c r="H216" s="240">
        <v>1</v>
      </c>
      <c r="I216" s="241"/>
      <c r="J216" s="242">
        <f>ROUND(I216*H216,2)</f>
        <v>0</v>
      </c>
      <c r="K216" s="238" t="s">
        <v>135</v>
      </c>
      <c r="L216" s="243"/>
      <c r="M216" s="244" t="s">
        <v>19</v>
      </c>
      <c r="N216" s="245" t="s">
        <v>47</v>
      </c>
      <c r="O216" s="84"/>
      <c r="P216" s="213">
        <f>O216*H216</f>
        <v>0</v>
      </c>
      <c r="Q216" s="213">
        <v>0.059999999999999998</v>
      </c>
      <c r="R216" s="213">
        <f>Q216*H216</f>
        <v>0.059999999999999998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183</v>
      </c>
      <c r="AT216" s="215" t="s">
        <v>246</v>
      </c>
      <c r="AU216" s="215" t="s">
        <v>86</v>
      </c>
      <c r="AY216" s="17" t="s">
        <v>129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84</v>
      </c>
      <c r="BK216" s="216">
        <f>ROUND(I216*H216,2)</f>
        <v>0</v>
      </c>
      <c r="BL216" s="17" t="s">
        <v>136</v>
      </c>
      <c r="BM216" s="215" t="s">
        <v>364</v>
      </c>
    </row>
    <row r="217" s="2" customFormat="1">
      <c r="A217" s="38"/>
      <c r="B217" s="39"/>
      <c r="C217" s="40"/>
      <c r="D217" s="217" t="s">
        <v>138</v>
      </c>
      <c r="E217" s="40"/>
      <c r="F217" s="218" t="s">
        <v>363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138</v>
      </c>
      <c r="AU217" s="17" t="s">
        <v>86</v>
      </c>
    </row>
    <row r="218" s="12" customFormat="1" ht="22.8" customHeight="1">
      <c r="A218" s="12"/>
      <c r="B218" s="188"/>
      <c r="C218" s="189"/>
      <c r="D218" s="190" t="s">
        <v>75</v>
      </c>
      <c r="E218" s="202" t="s">
        <v>189</v>
      </c>
      <c r="F218" s="202" t="s">
        <v>365</v>
      </c>
      <c r="G218" s="189"/>
      <c r="H218" s="189"/>
      <c r="I218" s="192"/>
      <c r="J218" s="203">
        <f>BK218</f>
        <v>0</v>
      </c>
      <c r="K218" s="189"/>
      <c r="L218" s="194"/>
      <c r="M218" s="195"/>
      <c r="N218" s="196"/>
      <c r="O218" s="196"/>
      <c r="P218" s="197">
        <f>SUM(P219:P243)</f>
        <v>0</v>
      </c>
      <c r="Q218" s="196"/>
      <c r="R218" s="197">
        <f>SUM(R219:R243)</f>
        <v>22.651420000000002</v>
      </c>
      <c r="S218" s="196"/>
      <c r="T218" s="198">
        <f>SUM(T219:T243)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9" t="s">
        <v>84</v>
      </c>
      <c r="AT218" s="200" t="s">
        <v>75</v>
      </c>
      <c r="AU218" s="200" t="s">
        <v>84</v>
      </c>
      <c r="AY218" s="199" t="s">
        <v>129</v>
      </c>
      <c r="BK218" s="201">
        <f>SUM(BK219:BK243)</f>
        <v>0</v>
      </c>
    </row>
    <row r="219" s="2" customFormat="1" ht="16.5" customHeight="1">
      <c r="A219" s="38"/>
      <c r="B219" s="39"/>
      <c r="C219" s="204" t="s">
        <v>366</v>
      </c>
      <c r="D219" s="204" t="s">
        <v>131</v>
      </c>
      <c r="E219" s="205" t="s">
        <v>367</v>
      </c>
      <c r="F219" s="206" t="s">
        <v>368</v>
      </c>
      <c r="G219" s="207" t="s">
        <v>134</v>
      </c>
      <c r="H219" s="208">
        <v>8</v>
      </c>
      <c r="I219" s="209"/>
      <c r="J219" s="210">
        <f>ROUND(I219*H219,2)</f>
        <v>0</v>
      </c>
      <c r="K219" s="206" t="s">
        <v>135</v>
      </c>
      <c r="L219" s="44"/>
      <c r="M219" s="211" t="s">
        <v>19</v>
      </c>
      <c r="N219" s="212" t="s">
        <v>47</v>
      </c>
      <c r="O219" s="84"/>
      <c r="P219" s="213">
        <f>O219*H219</f>
        <v>0</v>
      </c>
      <c r="Q219" s="213">
        <v>0.00069999999999999999</v>
      </c>
      <c r="R219" s="213">
        <f>Q219*H219</f>
        <v>0.0055999999999999999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136</v>
      </c>
      <c r="AT219" s="215" t="s">
        <v>131</v>
      </c>
      <c r="AU219" s="215" t="s">
        <v>86</v>
      </c>
      <c r="AY219" s="17" t="s">
        <v>129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84</v>
      </c>
      <c r="BK219" s="216">
        <f>ROUND(I219*H219,2)</f>
        <v>0</v>
      </c>
      <c r="BL219" s="17" t="s">
        <v>136</v>
      </c>
      <c r="BM219" s="215" t="s">
        <v>369</v>
      </c>
    </row>
    <row r="220" s="2" customFormat="1">
      <c r="A220" s="38"/>
      <c r="B220" s="39"/>
      <c r="C220" s="40"/>
      <c r="D220" s="217" t="s">
        <v>138</v>
      </c>
      <c r="E220" s="40"/>
      <c r="F220" s="218" t="s">
        <v>370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138</v>
      </c>
      <c r="AU220" s="17" t="s">
        <v>86</v>
      </c>
    </row>
    <row r="221" s="2" customFormat="1">
      <c r="A221" s="38"/>
      <c r="B221" s="39"/>
      <c r="C221" s="40"/>
      <c r="D221" s="222" t="s">
        <v>140</v>
      </c>
      <c r="E221" s="40"/>
      <c r="F221" s="223" t="s">
        <v>371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140</v>
      </c>
      <c r="AU221" s="17" t="s">
        <v>86</v>
      </c>
    </row>
    <row r="222" s="2" customFormat="1" ht="16.5" customHeight="1">
      <c r="A222" s="38"/>
      <c r="B222" s="39"/>
      <c r="C222" s="236" t="s">
        <v>372</v>
      </c>
      <c r="D222" s="236" t="s">
        <v>246</v>
      </c>
      <c r="E222" s="237" t="s">
        <v>373</v>
      </c>
      <c r="F222" s="238" t="s">
        <v>374</v>
      </c>
      <c r="G222" s="239" t="s">
        <v>134</v>
      </c>
      <c r="H222" s="240">
        <v>8</v>
      </c>
      <c r="I222" s="241"/>
      <c r="J222" s="242">
        <f>ROUND(I222*H222,2)</f>
        <v>0</v>
      </c>
      <c r="K222" s="238" t="s">
        <v>135</v>
      </c>
      <c r="L222" s="243"/>
      <c r="M222" s="244" t="s">
        <v>19</v>
      </c>
      <c r="N222" s="245" t="s">
        <v>47</v>
      </c>
      <c r="O222" s="84"/>
      <c r="P222" s="213">
        <f>O222*H222</f>
        <v>0</v>
      </c>
      <c r="Q222" s="213">
        <v>0.0035000000000000001</v>
      </c>
      <c r="R222" s="213">
        <f>Q222*H222</f>
        <v>0.028000000000000001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183</v>
      </c>
      <c r="AT222" s="215" t="s">
        <v>246</v>
      </c>
      <c r="AU222" s="215" t="s">
        <v>86</v>
      </c>
      <c r="AY222" s="17" t="s">
        <v>129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84</v>
      </c>
      <c r="BK222" s="216">
        <f>ROUND(I222*H222,2)</f>
        <v>0</v>
      </c>
      <c r="BL222" s="17" t="s">
        <v>136</v>
      </c>
      <c r="BM222" s="215" t="s">
        <v>375</v>
      </c>
    </row>
    <row r="223" s="2" customFormat="1">
      <c r="A223" s="38"/>
      <c r="B223" s="39"/>
      <c r="C223" s="40"/>
      <c r="D223" s="217" t="s">
        <v>138</v>
      </c>
      <c r="E223" s="40"/>
      <c r="F223" s="218" t="s">
        <v>374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138</v>
      </c>
      <c r="AU223" s="17" t="s">
        <v>86</v>
      </c>
    </row>
    <row r="224" s="2" customFormat="1" ht="16.5" customHeight="1">
      <c r="A224" s="38"/>
      <c r="B224" s="39"/>
      <c r="C224" s="204" t="s">
        <v>376</v>
      </c>
      <c r="D224" s="204" t="s">
        <v>131</v>
      </c>
      <c r="E224" s="205" t="s">
        <v>377</v>
      </c>
      <c r="F224" s="206" t="s">
        <v>378</v>
      </c>
      <c r="G224" s="207" t="s">
        <v>134</v>
      </c>
      <c r="H224" s="208">
        <v>2</v>
      </c>
      <c r="I224" s="209"/>
      <c r="J224" s="210">
        <f>ROUND(I224*H224,2)</f>
        <v>0</v>
      </c>
      <c r="K224" s="206" t="s">
        <v>135</v>
      </c>
      <c r="L224" s="44"/>
      <c r="M224" s="211" t="s">
        <v>19</v>
      </c>
      <c r="N224" s="212" t="s">
        <v>47</v>
      </c>
      <c r="O224" s="84"/>
      <c r="P224" s="213">
        <f>O224*H224</f>
        <v>0</v>
      </c>
      <c r="Q224" s="213">
        <v>0.10940999999999999</v>
      </c>
      <c r="R224" s="213">
        <f>Q224*H224</f>
        <v>0.21881999999999999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136</v>
      </c>
      <c r="AT224" s="215" t="s">
        <v>131</v>
      </c>
      <c r="AU224" s="215" t="s">
        <v>86</v>
      </c>
      <c r="AY224" s="17" t="s">
        <v>129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84</v>
      </c>
      <c r="BK224" s="216">
        <f>ROUND(I224*H224,2)</f>
        <v>0</v>
      </c>
      <c r="BL224" s="17" t="s">
        <v>136</v>
      </c>
      <c r="BM224" s="215" t="s">
        <v>379</v>
      </c>
    </row>
    <row r="225" s="2" customFormat="1">
      <c r="A225" s="38"/>
      <c r="B225" s="39"/>
      <c r="C225" s="40"/>
      <c r="D225" s="217" t="s">
        <v>138</v>
      </c>
      <c r="E225" s="40"/>
      <c r="F225" s="218" t="s">
        <v>380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138</v>
      </c>
      <c r="AU225" s="17" t="s">
        <v>86</v>
      </c>
    </row>
    <row r="226" s="2" customFormat="1">
      <c r="A226" s="38"/>
      <c r="B226" s="39"/>
      <c r="C226" s="40"/>
      <c r="D226" s="222" t="s">
        <v>140</v>
      </c>
      <c r="E226" s="40"/>
      <c r="F226" s="223" t="s">
        <v>381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140</v>
      </c>
      <c r="AU226" s="17" t="s">
        <v>86</v>
      </c>
    </row>
    <row r="227" s="2" customFormat="1" ht="16.5" customHeight="1">
      <c r="A227" s="38"/>
      <c r="B227" s="39"/>
      <c r="C227" s="236" t="s">
        <v>382</v>
      </c>
      <c r="D227" s="236" t="s">
        <v>246</v>
      </c>
      <c r="E227" s="237" t="s">
        <v>383</v>
      </c>
      <c r="F227" s="238" t="s">
        <v>384</v>
      </c>
      <c r="G227" s="239" t="s">
        <v>134</v>
      </c>
      <c r="H227" s="240">
        <v>2</v>
      </c>
      <c r="I227" s="241"/>
      <c r="J227" s="242">
        <f>ROUND(I227*H227,2)</f>
        <v>0</v>
      </c>
      <c r="K227" s="238" t="s">
        <v>135</v>
      </c>
      <c r="L227" s="243"/>
      <c r="M227" s="244" t="s">
        <v>19</v>
      </c>
      <c r="N227" s="245" t="s">
        <v>47</v>
      </c>
      <c r="O227" s="84"/>
      <c r="P227" s="213">
        <f>O227*H227</f>
        <v>0</v>
      </c>
      <c r="Q227" s="213">
        <v>0.0061000000000000004</v>
      </c>
      <c r="R227" s="213">
        <f>Q227*H227</f>
        <v>0.012200000000000001</v>
      </c>
      <c r="S227" s="213">
        <v>0</v>
      </c>
      <c r="T227" s="21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5" t="s">
        <v>183</v>
      </c>
      <c r="AT227" s="215" t="s">
        <v>246</v>
      </c>
      <c r="AU227" s="215" t="s">
        <v>86</v>
      </c>
      <c r="AY227" s="17" t="s">
        <v>129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84</v>
      </c>
      <c r="BK227" s="216">
        <f>ROUND(I227*H227,2)</f>
        <v>0</v>
      </c>
      <c r="BL227" s="17" t="s">
        <v>136</v>
      </c>
      <c r="BM227" s="215" t="s">
        <v>385</v>
      </c>
    </row>
    <row r="228" s="2" customFormat="1">
      <c r="A228" s="38"/>
      <c r="B228" s="39"/>
      <c r="C228" s="40"/>
      <c r="D228" s="217" t="s">
        <v>138</v>
      </c>
      <c r="E228" s="40"/>
      <c r="F228" s="218" t="s">
        <v>384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138</v>
      </c>
      <c r="AU228" s="17" t="s">
        <v>86</v>
      </c>
    </row>
    <row r="229" s="2" customFormat="1" ht="16.5" customHeight="1">
      <c r="A229" s="38"/>
      <c r="B229" s="39"/>
      <c r="C229" s="204" t="s">
        <v>386</v>
      </c>
      <c r="D229" s="204" t="s">
        <v>131</v>
      </c>
      <c r="E229" s="205" t="s">
        <v>387</v>
      </c>
      <c r="F229" s="206" t="s">
        <v>388</v>
      </c>
      <c r="G229" s="207" t="s">
        <v>150</v>
      </c>
      <c r="H229" s="208">
        <v>14</v>
      </c>
      <c r="I229" s="209"/>
      <c r="J229" s="210">
        <f>ROUND(I229*H229,2)</f>
        <v>0</v>
      </c>
      <c r="K229" s="206" t="s">
        <v>135</v>
      </c>
      <c r="L229" s="44"/>
      <c r="M229" s="211" t="s">
        <v>19</v>
      </c>
      <c r="N229" s="212" t="s">
        <v>47</v>
      </c>
      <c r="O229" s="84"/>
      <c r="P229" s="213">
        <f>O229*H229</f>
        <v>0</v>
      </c>
      <c r="Q229" s="213">
        <v>0.0014499999999999999</v>
      </c>
      <c r="R229" s="213">
        <f>Q229*H229</f>
        <v>0.020299999999999999</v>
      </c>
      <c r="S229" s="213">
        <v>0</v>
      </c>
      <c r="T229" s="21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5" t="s">
        <v>136</v>
      </c>
      <c r="AT229" s="215" t="s">
        <v>131</v>
      </c>
      <c r="AU229" s="215" t="s">
        <v>86</v>
      </c>
      <c r="AY229" s="17" t="s">
        <v>129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84</v>
      </c>
      <c r="BK229" s="216">
        <f>ROUND(I229*H229,2)</f>
        <v>0</v>
      </c>
      <c r="BL229" s="17" t="s">
        <v>136</v>
      </c>
      <c r="BM229" s="215" t="s">
        <v>389</v>
      </c>
    </row>
    <row r="230" s="2" customFormat="1">
      <c r="A230" s="38"/>
      <c r="B230" s="39"/>
      <c r="C230" s="40"/>
      <c r="D230" s="217" t="s">
        <v>138</v>
      </c>
      <c r="E230" s="40"/>
      <c r="F230" s="218" t="s">
        <v>390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138</v>
      </c>
      <c r="AU230" s="17" t="s">
        <v>86</v>
      </c>
    </row>
    <row r="231" s="2" customFormat="1">
      <c r="A231" s="38"/>
      <c r="B231" s="39"/>
      <c r="C231" s="40"/>
      <c r="D231" s="222" t="s">
        <v>140</v>
      </c>
      <c r="E231" s="40"/>
      <c r="F231" s="223" t="s">
        <v>391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140</v>
      </c>
      <c r="AU231" s="17" t="s">
        <v>86</v>
      </c>
    </row>
    <row r="232" s="2" customFormat="1" ht="16.5" customHeight="1">
      <c r="A232" s="38"/>
      <c r="B232" s="39"/>
      <c r="C232" s="204" t="s">
        <v>392</v>
      </c>
      <c r="D232" s="204" t="s">
        <v>131</v>
      </c>
      <c r="E232" s="205" t="s">
        <v>393</v>
      </c>
      <c r="F232" s="206" t="s">
        <v>394</v>
      </c>
      <c r="G232" s="207" t="s">
        <v>158</v>
      </c>
      <c r="H232" s="208">
        <v>95</v>
      </c>
      <c r="I232" s="209"/>
      <c r="J232" s="210">
        <f>ROUND(I232*H232,2)</f>
        <v>0</v>
      </c>
      <c r="K232" s="206" t="s">
        <v>135</v>
      </c>
      <c r="L232" s="44"/>
      <c r="M232" s="211" t="s">
        <v>19</v>
      </c>
      <c r="N232" s="212" t="s">
        <v>47</v>
      </c>
      <c r="O232" s="84"/>
      <c r="P232" s="213">
        <f>O232*H232</f>
        <v>0</v>
      </c>
      <c r="Q232" s="213">
        <v>0.15540000000000001</v>
      </c>
      <c r="R232" s="213">
        <f>Q232*H232</f>
        <v>14.763000000000002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136</v>
      </c>
      <c r="AT232" s="215" t="s">
        <v>131</v>
      </c>
      <c r="AU232" s="215" t="s">
        <v>86</v>
      </c>
      <c r="AY232" s="17" t="s">
        <v>129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84</v>
      </c>
      <c r="BK232" s="216">
        <f>ROUND(I232*H232,2)</f>
        <v>0</v>
      </c>
      <c r="BL232" s="17" t="s">
        <v>136</v>
      </c>
      <c r="BM232" s="215" t="s">
        <v>395</v>
      </c>
    </row>
    <row r="233" s="2" customFormat="1">
      <c r="A233" s="38"/>
      <c r="B233" s="39"/>
      <c r="C233" s="40"/>
      <c r="D233" s="217" t="s">
        <v>138</v>
      </c>
      <c r="E233" s="40"/>
      <c r="F233" s="218" t="s">
        <v>396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138</v>
      </c>
      <c r="AU233" s="17" t="s">
        <v>86</v>
      </c>
    </row>
    <row r="234" s="2" customFormat="1">
      <c r="A234" s="38"/>
      <c r="B234" s="39"/>
      <c r="C234" s="40"/>
      <c r="D234" s="222" t="s">
        <v>140</v>
      </c>
      <c r="E234" s="40"/>
      <c r="F234" s="223" t="s">
        <v>397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140</v>
      </c>
      <c r="AU234" s="17" t="s">
        <v>86</v>
      </c>
    </row>
    <row r="235" s="13" customFormat="1">
      <c r="A235" s="13"/>
      <c r="B235" s="225"/>
      <c r="C235" s="226"/>
      <c r="D235" s="217" t="s">
        <v>174</v>
      </c>
      <c r="E235" s="227" t="s">
        <v>19</v>
      </c>
      <c r="F235" s="228" t="s">
        <v>398</v>
      </c>
      <c r="G235" s="226"/>
      <c r="H235" s="229">
        <v>95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174</v>
      </c>
      <c r="AU235" s="235" t="s">
        <v>86</v>
      </c>
      <c r="AV235" s="13" t="s">
        <v>86</v>
      </c>
      <c r="AW235" s="13" t="s">
        <v>35</v>
      </c>
      <c r="AX235" s="13" t="s">
        <v>84</v>
      </c>
      <c r="AY235" s="235" t="s">
        <v>129</v>
      </c>
    </row>
    <row r="236" s="2" customFormat="1" ht="16.5" customHeight="1">
      <c r="A236" s="38"/>
      <c r="B236" s="39"/>
      <c r="C236" s="236" t="s">
        <v>399</v>
      </c>
      <c r="D236" s="236" t="s">
        <v>246</v>
      </c>
      <c r="E236" s="237" t="s">
        <v>400</v>
      </c>
      <c r="F236" s="238" t="s">
        <v>401</v>
      </c>
      <c r="G236" s="239" t="s">
        <v>158</v>
      </c>
      <c r="H236" s="240">
        <v>95</v>
      </c>
      <c r="I236" s="241"/>
      <c r="J236" s="242">
        <f>ROUND(I236*H236,2)</f>
        <v>0</v>
      </c>
      <c r="K236" s="238" t="s">
        <v>135</v>
      </c>
      <c r="L236" s="243"/>
      <c r="M236" s="244" t="s">
        <v>19</v>
      </c>
      <c r="N236" s="245" t="s">
        <v>47</v>
      </c>
      <c r="O236" s="84"/>
      <c r="P236" s="213">
        <f>O236*H236</f>
        <v>0</v>
      </c>
      <c r="Q236" s="213">
        <v>0.080000000000000002</v>
      </c>
      <c r="R236" s="213">
        <f>Q236*H236</f>
        <v>7.6000000000000005</v>
      </c>
      <c r="S236" s="213">
        <v>0</v>
      </c>
      <c r="T236" s="21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183</v>
      </c>
      <c r="AT236" s="215" t="s">
        <v>246</v>
      </c>
      <c r="AU236" s="215" t="s">
        <v>86</v>
      </c>
      <c r="AY236" s="17" t="s">
        <v>129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84</v>
      </c>
      <c r="BK236" s="216">
        <f>ROUND(I236*H236,2)</f>
        <v>0</v>
      </c>
      <c r="BL236" s="17" t="s">
        <v>136</v>
      </c>
      <c r="BM236" s="215" t="s">
        <v>402</v>
      </c>
    </row>
    <row r="237" s="2" customFormat="1">
      <c r="A237" s="38"/>
      <c r="B237" s="39"/>
      <c r="C237" s="40"/>
      <c r="D237" s="217" t="s">
        <v>138</v>
      </c>
      <c r="E237" s="40"/>
      <c r="F237" s="218" t="s">
        <v>401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138</v>
      </c>
      <c r="AU237" s="17" t="s">
        <v>86</v>
      </c>
    </row>
    <row r="238" s="2" customFormat="1" ht="21.75" customHeight="1">
      <c r="A238" s="38"/>
      <c r="B238" s="39"/>
      <c r="C238" s="204" t="s">
        <v>403</v>
      </c>
      <c r="D238" s="204" t="s">
        <v>131</v>
      </c>
      <c r="E238" s="205" t="s">
        <v>404</v>
      </c>
      <c r="F238" s="206" t="s">
        <v>405</v>
      </c>
      <c r="G238" s="207" t="s">
        <v>158</v>
      </c>
      <c r="H238" s="208">
        <v>10</v>
      </c>
      <c r="I238" s="209"/>
      <c r="J238" s="210">
        <f>ROUND(I238*H238,2)</f>
        <v>0</v>
      </c>
      <c r="K238" s="206" t="s">
        <v>135</v>
      </c>
      <c r="L238" s="44"/>
      <c r="M238" s="211" t="s">
        <v>19</v>
      </c>
      <c r="N238" s="212" t="s">
        <v>47</v>
      </c>
      <c r="O238" s="84"/>
      <c r="P238" s="213">
        <f>O238*H238</f>
        <v>0</v>
      </c>
      <c r="Q238" s="213">
        <v>1.0000000000000001E-05</v>
      </c>
      <c r="R238" s="213">
        <f>Q238*H238</f>
        <v>0.00010000000000000001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136</v>
      </c>
      <c r="AT238" s="215" t="s">
        <v>131</v>
      </c>
      <c r="AU238" s="215" t="s">
        <v>86</v>
      </c>
      <c r="AY238" s="17" t="s">
        <v>129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84</v>
      </c>
      <c r="BK238" s="216">
        <f>ROUND(I238*H238,2)</f>
        <v>0</v>
      </c>
      <c r="BL238" s="17" t="s">
        <v>136</v>
      </c>
      <c r="BM238" s="215" t="s">
        <v>406</v>
      </c>
    </row>
    <row r="239" s="2" customFormat="1">
      <c r="A239" s="38"/>
      <c r="B239" s="39"/>
      <c r="C239" s="40"/>
      <c r="D239" s="217" t="s">
        <v>138</v>
      </c>
      <c r="E239" s="40"/>
      <c r="F239" s="218" t="s">
        <v>407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138</v>
      </c>
      <c r="AU239" s="17" t="s">
        <v>86</v>
      </c>
    </row>
    <row r="240" s="2" customFormat="1">
      <c r="A240" s="38"/>
      <c r="B240" s="39"/>
      <c r="C240" s="40"/>
      <c r="D240" s="222" t="s">
        <v>140</v>
      </c>
      <c r="E240" s="40"/>
      <c r="F240" s="223" t="s">
        <v>408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140</v>
      </c>
      <c r="AU240" s="17" t="s">
        <v>86</v>
      </c>
    </row>
    <row r="241" s="2" customFormat="1" ht="16.5" customHeight="1">
      <c r="A241" s="38"/>
      <c r="B241" s="39"/>
      <c r="C241" s="204" t="s">
        <v>409</v>
      </c>
      <c r="D241" s="204" t="s">
        <v>131</v>
      </c>
      <c r="E241" s="205" t="s">
        <v>410</v>
      </c>
      <c r="F241" s="206" t="s">
        <v>411</v>
      </c>
      <c r="G241" s="207" t="s">
        <v>158</v>
      </c>
      <c r="H241" s="208">
        <v>10</v>
      </c>
      <c r="I241" s="209"/>
      <c r="J241" s="210">
        <f>ROUND(I241*H241,2)</f>
        <v>0</v>
      </c>
      <c r="K241" s="206" t="s">
        <v>135</v>
      </c>
      <c r="L241" s="44"/>
      <c r="M241" s="211" t="s">
        <v>19</v>
      </c>
      <c r="N241" s="212" t="s">
        <v>47</v>
      </c>
      <c r="O241" s="84"/>
      <c r="P241" s="213">
        <f>O241*H241</f>
        <v>0</v>
      </c>
      <c r="Q241" s="213">
        <v>0.00034000000000000002</v>
      </c>
      <c r="R241" s="213">
        <f>Q241*H241</f>
        <v>0.0034000000000000002</v>
      </c>
      <c r="S241" s="213">
        <v>0</v>
      </c>
      <c r="T241" s="21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136</v>
      </c>
      <c r="AT241" s="215" t="s">
        <v>131</v>
      </c>
      <c r="AU241" s="215" t="s">
        <v>86</v>
      </c>
      <c r="AY241" s="17" t="s">
        <v>129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84</v>
      </c>
      <c r="BK241" s="216">
        <f>ROUND(I241*H241,2)</f>
        <v>0</v>
      </c>
      <c r="BL241" s="17" t="s">
        <v>136</v>
      </c>
      <c r="BM241" s="215" t="s">
        <v>412</v>
      </c>
    </row>
    <row r="242" s="2" customFormat="1">
      <c r="A242" s="38"/>
      <c r="B242" s="39"/>
      <c r="C242" s="40"/>
      <c r="D242" s="217" t="s">
        <v>138</v>
      </c>
      <c r="E242" s="40"/>
      <c r="F242" s="218" t="s">
        <v>413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138</v>
      </c>
      <c r="AU242" s="17" t="s">
        <v>86</v>
      </c>
    </row>
    <row r="243" s="2" customFormat="1">
      <c r="A243" s="38"/>
      <c r="B243" s="39"/>
      <c r="C243" s="40"/>
      <c r="D243" s="222" t="s">
        <v>140</v>
      </c>
      <c r="E243" s="40"/>
      <c r="F243" s="223" t="s">
        <v>414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140</v>
      </c>
      <c r="AU243" s="17" t="s">
        <v>86</v>
      </c>
    </row>
    <row r="244" s="12" customFormat="1" ht="22.8" customHeight="1">
      <c r="A244" s="12"/>
      <c r="B244" s="188"/>
      <c r="C244" s="189"/>
      <c r="D244" s="190" t="s">
        <v>75</v>
      </c>
      <c r="E244" s="202" t="s">
        <v>415</v>
      </c>
      <c r="F244" s="202" t="s">
        <v>416</v>
      </c>
      <c r="G244" s="189"/>
      <c r="H244" s="189"/>
      <c r="I244" s="192"/>
      <c r="J244" s="203">
        <f>BK244</f>
        <v>0</v>
      </c>
      <c r="K244" s="189"/>
      <c r="L244" s="194"/>
      <c r="M244" s="195"/>
      <c r="N244" s="196"/>
      <c r="O244" s="196"/>
      <c r="P244" s="197">
        <f>SUM(P245:P260)</f>
        <v>0</v>
      </c>
      <c r="Q244" s="196"/>
      <c r="R244" s="197">
        <f>SUM(R245:R260)</f>
        <v>0</v>
      </c>
      <c r="S244" s="196"/>
      <c r="T244" s="198">
        <f>SUM(T245:T260)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99" t="s">
        <v>84</v>
      </c>
      <c r="AT244" s="200" t="s">
        <v>75</v>
      </c>
      <c r="AU244" s="200" t="s">
        <v>84</v>
      </c>
      <c r="AY244" s="199" t="s">
        <v>129</v>
      </c>
      <c r="BK244" s="201">
        <f>SUM(BK245:BK260)</f>
        <v>0</v>
      </c>
    </row>
    <row r="245" s="2" customFormat="1" ht="16.5" customHeight="1">
      <c r="A245" s="38"/>
      <c r="B245" s="39"/>
      <c r="C245" s="204" t="s">
        <v>417</v>
      </c>
      <c r="D245" s="204" t="s">
        <v>131</v>
      </c>
      <c r="E245" s="205" t="s">
        <v>418</v>
      </c>
      <c r="F245" s="206" t="s">
        <v>419</v>
      </c>
      <c r="G245" s="207" t="s">
        <v>341</v>
      </c>
      <c r="H245" s="208">
        <v>157</v>
      </c>
      <c r="I245" s="209"/>
      <c r="J245" s="210">
        <f>ROUND(I245*H245,2)</f>
        <v>0</v>
      </c>
      <c r="K245" s="206" t="s">
        <v>135</v>
      </c>
      <c r="L245" s="44"/>
      <c r="M245" s="211" t="s">
        <v>19</v>
      </c>
      <c r="N245" s="212" t="s">
        <v>47</v>
      </c>
      <c r="O245" s="84"/>
      <c r="P245" s="213">
        <f>O245*H245</f>
        <v>0</v>
      </c>
      <c r="Q245" s="213">
        <v>0</v>
      </c>
      <c r="R245" s="213">
        <f>Q245*H245</f>
        <v>0</v>
      </c>
      <c r="S245" s="213">
        <v>0</v>
      </c>
      <c r="T245" s="21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5" t="s">
        <v>136</v>
      </c>
      <c r="AT245" s="215" t="s">
        <v>131</v>
      </c>
      <c r="AU245" s="215" t="s">
        <v>86</v>
      </c>
      <c r="AY245" s="17" t="s">
        <v>129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84</v>
      </c>
      <c r="BK245" s="216">
        <f>ROUND(I245*H245,2)</f>
        <v>0</v>
      </c>
      <c r="BL245" s="17" t="s">
        <v>136</v>
      </c>
      <c r="BM245" s="215" t="s">
        <v>420</v>
      </c>
    </row>
    <row r="246" s="2" customFormat="1">
      <c r="A246" s="38"/>
      <c r="B246" s="39"/>
      <c r="C246" s="40"/>
      <c r="D246" s="217" t="s">
        <v>138</v>
      </c>
      <c r="E246" s="40"/>
      <c r="F246" s="218" t="s">
        <v>421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138</v>
      </c>
      <c r="AU246" s="17" t="s">
        <v>86</v>
      </c>
    </row>
    <row r="247" s="2" customFormat="1">
      <c r="A247" s="38"/>
      <c r="B247" s="39"/>
      <c r="C247" s="40"/>
      <c r="D247" s="222" t="s">
        <v>140</v>
      </c>
      <c r="E247" s="40"/>
      <c r="F247" s="223" t="s">
        <v>422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140</v>
      </c>
      <c r="AU247" s="17" t="s">
        <v>86</v>
      </c>
    </row>
    <row r="248" s="2" customFormat="1" ht="16.5" customHeight="1">
      <c r="A248" s="38"/>
      <c r="B248" s="39"/>
      <c r="C248" s="204" t="s">
        <v>423</v>
      </c>
      <c r="D248" s="204" t="s">
        <v>131</v>
      </c>
      <c r="E248" s="205" t="s">
        <v>424</v>
      </c>
      <c r="F248" s="206" t="s">
        <v>425</v>
      </c>
      <c r="G248" s="207" t="s">
        <v>341</v>
      </c>
      <c r="H248" s="208">
        <v>3140</v>
      </c>
      <c r="I248" s="209"/>
      <c r="J248" s="210">
        <f>ROUND(I248*H248,2)</f>
        <v>0</v>
      </c>
      <c r="K248" s="206" t="s">
        <v>135</v>
      </c>
      <c r="L248" s="44"/>
      <c r="M248" s="211" t="s">
        <v>19</v>
      </c>
      <c r="N248" s="212" t="s">
        <v>47</v>
      </c>
      <c r="O248" s="84"/>
      <c r="P248" s="213">
        <f>O248*H248</f>
        <v>0</v>
      </c>
      <c r="Q248" s="213">
        <v>0</v>
      </c>
      <c r="R248" s="213">
        <f>Q248*H248</f>
        <v>0</v>
      </c>
      <c r="S248" s="213">
        <v>0</v>
      </c>
      <c r="T248" s="21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5" t="s">
        <v>136</v>
      </c>
      <c r="AT248" s="215" t="s">
        <v>131</v>
      </c>
      <c r="AU248" s="215" t="s">
        <v>86</v>
      </c>
      <c r="AY248" s="17" t="s">
        <v>129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84</v>
      </c>
      <c r="BK248" s="216">
        <f>ROUND(I248*H248,2)</f>
        <v>0</v>
      </c>
      <c r="BL248" s="17" t="s">
        <v>136</v>
      </c>
      <c r="BM248" s="215" t="s">
        <v>426</v>
      </c>
    </row>
    <row r="249" s="2" customFormat="1">
      <c r="A249" s="38"/>
      <c r="B249" s="39"/>
      <c r="C249" s="40"/>
      <c r="D249" s="217" t="s">
        <v>138</v>
      </c>
      <c r="E249" s="40"/>
      <c r="F249" s="218" t="s">
        <v>427</v>
      </c>
      <c r="G249" s="40"/>
      <c r="H249" s="40"/>
      <c r="I249" s="219"/>
      <c r="J249" s="40"/>
      <c r="K249" s="40"/>
      <c r="L249" s="44"/>
      <c r="M249" s="220"/>
      <c r="N249" s="221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138</v>
      </c>
      <c r="AU249" s="17" t="s">
        <v>86</v>
      </c>
    </row>
    <row r="250" s="2" customFormat="1">
      <c r="A250" s="38"/>
      <c r="B250" s="39"/>
      <c r="C250" s="40"/>
      <c r="D250" s="222" t="s">
        <v>140</v>
      </c>
      <c r="E250" s="40"/>
      <c r="F250" s="223" t="s">
        <v>428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140</v>
      </c>
      <c r="AU250" s="17" t="s">
        <v>86</v>
      </c>
    </row>
    <row r="251" s="13" customFormat="1">
      <c r="A251" s="13"/>
      <c r="B251" s="225"/>
      <c r="C251" s="226"/>
      <c r="D251" s="217" t="s">
        <v>174</v>
      </c>
      <c r="E251" s="227" t="s">
        <v>19</v>
      </c>
      <c r="F251" s="228" t="s">
        <v>429</v>
      </c>
      <c r="G251" s="226"/>
      <c r="H251" s="229">
        <v>3140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174</v>
      </c>
      <c r="AU251" s="235" t="s">
        <v>86</v>
      </c>
      <c r="AV251" s="13" t="s">
        <v>86</v>
      </c>
      <c r="AW251" s="13" t="s">
        <v>35</v>
      </c>
      <c r="AX251" s="13" t="s">
        <v>84</v>
      </c>
      <c r="AY251" s="235" t="s">
        <v>129</v>
      </c>
    </row>
    <row r="252" s="2" customFormat="1" ht="16.5" customHeight="1">
      <c r="A252" s="38"/>
      <c r="B252" s="39"/>
      <c r="C252" s="204" t="s">
        <v>430</v>
      </c>
      <c r="D252" s="204" t="s">
        <v>131</v>
      </c>
      <c r="E252" s="205" t="s">
        <v>431</v>
      </c>
      <c r="F252" s="206" t="s">
        <v>432</v>
      </c>
      <c r="G252" s="207" t="s">
        <v>341</v>
      </c>
      <c r="H252" s="208">
        <v>157</v>
      </c>
      <c r="I252" s="209"/>
      <c r="J252" s="210">
        <f>ROUND(I252*H252,2)</f>
        <v>0</v>
      </c>
      <c r="K252" s="206" t="s">
        <v>135</v>
      </c>
      <c r="L252" s="44"/>
      <c r="M252" s="211" t="s">
        <v>19</v>
      </c>
      <c r="N252" s="212" t="s">
        <v>47</v>
      </c>
      <c r="O252" s="84"/>
      <c r="P252" s="213">
        <f>O252*H252</f>
        <v>0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5" t="s">
        <v>136</v>
      </c>
      <c r="AT252" s="215" t="s">
        <v>131</v>
      </c>
      <c r="AU252" s="215" t="s">
        <v>86</v>
      </c>
      <c r="AY252" s="17" t="s">
        <v>129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7" t="s">
        <v>84</v>
      </c>
      <c r="BK252" s="216">
        <f>ROUND(I252*H252,2)</f>
        <v>0</v>
      </c>
      <c r="BL252" s="17" t="s">
        <v>136</v>
      </c>
      <c r="BM252" s="215" t="s">
        <v>433</v>
      </c>
    </row>
    <row r="253" s="2" customFormat="1">
      <c r="A253" s="38"/>
      <c r="B253" s="39"/>
      <c r="C253" s="40"/>
      <c r="D253" s="217" t="s">
        <v>138</v>
      </c>
      <c r="E253" s="40"/>
      <c r="F253" s="218" t="s">
        <v>434</v>
      </c>
      <c r="G253" s="40"/>
      <c r="H253" s="40"/>
      <c r="I253" s="219"/>
      <c r="J253" s="40"/>
      <c r="K253" s="40"/>
      <c r="L253" s="44"/>
      <c r="M253" s="220"/>
      <c r="N253" s="22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138</v>
      </c>
      <c r="AU253" s="17" t="s">
        <v>86</v>
      </c>
    </row>
    <row r="254" s="2" customFormat="1">
      <c r="A254" s="38"/>
      <c r="B254" s="39"/>
      <c r="C254" s="40"/>
      <c r="D254" s="222" t="s">
        <v>140</v>
      </c>
      <c r="E254" s="40"/>
      <c r="F254" s="223" t="s">
        <v>435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140</v>
      </c>
      <c r="AU254" s="17" t="s">
        <v>86</v>
      </c>
    </row>
    <row r="255" s="2" customFormat="1" ht="21.75" customHeight="1">
      <c r="A255" s="38"/>
      <c r="B255" s="39"/>
      <c r="C255" s="204" t="s">
        <v>436</v>
      </c>
      <c r="D255" s="204" t="s">
        <v>131</v>
      </c>
      <c r="E255" s="205" t="s">
        <v>437</v>
      </c>
      <c r="F255" s="206" t="s">
        <v>438</v>
      </c>
      <c r="G255" s="207" t="s">
        <v>341</v>
      </c>
      <c r="H255" s="208">
        <v>22</v>
      </c>
      <c r="I255" s="209"/>
      <c r="J255" s="210">
        <f>ROUND(I255*H255,2)</f>
        <v>0</v>
      </c>
      <c r="K255" s="206" t="s">
        <v>135</v>
      </c>
      <c r="L255" s="44"/>
      <c r="M255" s="211" t="s">
        <v>19</v>
      </c>
      <c r="N255" s="212" t="s">
        <v>47</v>
      </c>
      <c r="O255" s="84"/>
      <c r="P255" s="213">
        <f>O255*H255</f>
        <v>0</v>
      </c>
      <c r="Q255" s="213">
        <v>0</v>
      </c>
      <c r="R255" s="213">
        <f>Q255*H255</f>
        <v>0</v>
      </c>
      <c r="S255" s="213">
        <v>0</v>
      </c>
      <c r="T255" s="21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5" t="s">
        <v>136</v>
      </c>
      <c r="AT255" s="215" t="s">
        <v>131</v>
      </c>
      <c r="AU255" s="215" t="s">
        <v>86</v>
      </c>
      <c r="AY255" s="17" t="s">
        <v>129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7" t="s">
        <v>84</v>
      </c>
      <c r="BK255" s="216">
        <f>ROUND(I255*H255,2)</f>
        <v>0</v>
      </c>
      <c r="BL255" s="17" t="s">
        <v>136</v>
      </c>
      <c r="BM255" s="215" t="s">
        <v>439</v>
      </c>
    </row>
    <row r="256" s="2" customFormat="1">
      <c r="A256" s="38"/>
      <c r="B256" s="39"/>
      <c r="C256" s="40"/>
      <c r="D256" s="217" t="s">
        <v>138</v>
      </c>
      <c r="E256" s="40"/>
      <c r="F256" s="218" t="s">
        <v>440</v>
      </c>
      <c r="G256" s="40"/>
      <c r="H256" s="40"/>
      <c r="I256" s="219"/>
      <c r="J256" s="40"/>
      <c r="K256" s="40"/>
      <c r="L256" s="44"/>
      <c r="M256" s="220"/>
      <c r="N256" s="22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138</v>
      </c>
      <c r="AU256" s="17" t="s">
        <v>86</v>
      </c>
    </row>
    <row r="257" s="2" customFormat="1">
      <c r="A257" s="38"/>
      <c r="B257" s="39"/>
      <c r="C257" s="40"/>
      <c r="D257" s="222" t="s">
        <v>140</v>
      </c>
      <c r="E257" s="40"/>
      <c r="F257" s="223" t="s">
        <v>441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140</v>
      </c>
      <c r="AU257" s="17" t="s">
        <v>86</v>
      </c>
    </row>
    <row r="258" s="2" customFormat="1" ht="24.15" customHeight="1">
      <c r="A258" s="38"/>
      <c r="B258" s="39"/>
      <c r="C258" s="204" t="s">
        <v>442</v>
      </c>
      <c r="D258" s="204" t="s">
        <v>131</v>
      </c>
      <c r="E258" s="205" t="s">
        <v>443</v>
      </c>
      <c r="F258" s="206" t="s">
        <v>444</v>
      </c>
      <c r="G258" s="207" t="s">
        <v>341</v>
      </c>
      <c r="H258" s="208">
        <v>135</v>
      </c>
      <c r="I258" s="209"/>
      <c r="J258" s="210">
        <f>ROUND(I258*H258,2)</f>
        <v>0</v>
      </c>
      <c r="K258" s="206" t="s">
        <v>135</v>
      </c>
      <c r="L258" s="44"/>
      <c r="M258" s="211" t="s">
        <v>19</v>
      </c>
      <c r="N258" s="212" t="s">
        <v>47</v>
      </c>
      <c r="O258" s="84"/>
      <c r="P258" s="213">
        <f>O258*H258</f>
        <v>0</v>
      </c>
      <c r="Q258" s="213">
        <v>0</v>
      </c>
      <c r="R258" s="213">
        <f>Q258*H258</f>
        <v>0</v>
      </c>
      <c r="S258" s="213">
        <v>0</v>
      </c>
      <c r="T258" s="21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5" t="s">
        <v>136</v>
      </c>
      <c r="AT258" s="215" t="s">
        <v>131</v>
      </c>
      <c r="AU258" s="215" t="s">
        <v>86</v>
      </c>
      <c r="AY258" s="17" t="s">
        <v>129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7" t="s">
        <v>84</v>
      </c>
      <c r="BK258" s="216">
        <f>ROUND(I258*H258,2)</f>
        <v>0</v>
      </c>
      <c r="BL258" s="17" t="s">
        <v>136</v>
      </c>
      <c r="BM258" s="215" t="s">
        <v>445</v>
      </c>
    </row>
    <row r="259" s="2" customFormat="1">
      <c r="A259" s="38"/>
      <c r="B259" s="39"/>
      <c r="C259" s="40"/>
      <c r="D259" s="217" t="s">
        <v>138</v>
      </c>
      <c r="E259" s="40"/>
      <c r="F259" s="218" t="s">
        <v>446</v>
      </c>
      <c r="G259" s="40"/>
      <c r="H259" s="40"/>
      <c r="I259" s="219"/>
      <c r="J259" s="40"/>
      <c r="K259" s="40"/>
      <c r="L259" s="44"/>
      <c r="M259" s="220"/>
      <c r="N259" s="221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138</v>
      </c>
      <c r="AU259" s="17" t="s">
        <v>86</v>
      </c>
    </row>
    <row r="260" s="2" customFormat="1">
      <c r="A260" s="38"/>
      <c r="B260" s="39"/>
      <c r="C260" s="40"/>
      <c r="D260" s="222" t="s">
        <v>140</v>
      </c>
      <c r="E260" s="40"/>
      <c r="F260" s="223" t="s">
        <v>447</v>
      </c>
      <c r="G260" s="40"/>
      <c r="H260" s="40"/>
      <c r="I260" s="219"/>
      <c r="J260" s="40"/>
      <c r="K260" s="40"/>
      <c r="L260" s="44"/>
      <c r="M260" s="220"/>
      <c r="N260" s="22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140</v>
      </c>
      <c r="AU260" s="17" t="s">
        <v>86</v>
      </c>
    </row>
    <row r="261" s="12" customFormat="1" ht="22.8" customHeight="1">
      <c r="A261" s="12"/>
      <c r="B261" s="188"/>
      <c r="C261" s="189"/>
      <c r="D261" s="190" t="s">
        <v>75</v>
      </c>
      <c r="E261" s="202" t="s">
        <v>448</v>
      </c>
      <c r="F261" s="202" t="s">
        <v>449</v>
      </c>
      <c r="G261" s="189"/>
      <c r="H261" s="189"/>
      <c r="I261" s="192"/>
      <c r="J261" s="203">
        <f>BK261</f>
        <v>0</v>
      </c>
      <c r="K261" s="189"/>
      <c r="L261" s="194"/>
      <c r="M261" s="195"/>
      <c r="N261" s="196"/>
      <c r="O261" s="196"/>
      <c r="P261" s="197">
        <f>SUM(P262:P264)</f>
        <v>0</v>
      </c>
      <c r="Q261" s="196"/>
      <c r="R261" s="197">
        <f>SUM(R262:R264)</f>
        <v>0</v>
      </c>
      <c r="S261" s="196"/>
      <c r="T261" s="198">
        <f>SUM(T262:T264)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99" t="s">
        <v>84</v>
      </c>
      <c r="AT261" s="200" t="s">
        <v>75</v>
      </c>
      <c r="AU261" s="200" t="s">
        <v>84</v>
      </c>
      <c r="AY261" s="199" t="s">
        <v>129</v>
      </c>
      <c r="BK261" s="201">
        <f>SUM(BK262:BK264)</f>
        <v>0</v>
      </c>
    </row>
    <row r="262" s="2" customFormat="1" ht="16.5" customHeight="1">
      <c r="A262" s="38"/>
      <c r="B262" s="39"/>
      <c r="C262" s="204" t="s">
        <v>450</v>
      </c>
      <c r="D262" s="204" t="s">
        <v>131</v>
      </c>
      <c r="E262" s="205" t="s">
        <v>451</v>
      </c>
      <c r="F262" s="206" t="s">
        <v>452</v>
      </c>
      <c r="G262" s="207" t="s">
        <v>341</v>
      </c>
      <c r="H262" s="208">
        <v>60</v>
      </c>
      <c r="I262" s="209"/>
      <c r="J262" s="210">
        <f>ROUND(I262*H262,2)</f>
        <v>0</v>
      </c>
      <c r="K262" s="206" t="s">
        <v>135</v>
      </c>
      <c r="L262" s="44"/>
      <c r="M262" s="211" t="s">
        <v>19</v>
      </c>
      <c r="N262" s="212" t="s">
        <v>47</v>
      </c>
      <c r="O262" s="84"/>
      <c r="P262" s="213">
        <f>O262*H262</f>
        <v>0</v>
      </c>
      <c r="Q262" s="213">
        <v>0</v>
      </c>
      <c r="R262" s="213">
        <f>Q262*H262</f>
        <v>0</v>
      </c>
      <c r="S262" s="213">
        <v>0</v>
      </c>
      <c r="T262" s="21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5" t="s">
        <v>136</v>
      </c>
      <c r="AT262" s="215" t="s">
        <v>131</v>
      </c>
      <c r="AU262" s="215" t="s">
        <v>86</v>
      </c>
      <c r="AY262" s="17" t="s">
        <v>129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84</v>
      </c>
      <c r="BK262" s="216">
        <f>ROUND(I262*H262,2)</f>
        <v>0</v>
      </c>
      <c r="BL262" s="17" t="s">
        <v>136</v>
      </c>
      <c r="BM262" s="215" t="s">
        <v>453</v>
      </c>
    </row>
    <row r="263" s="2" customFormat="1">
      <c r="A263" s="38"/>
      <c r="B263" s="39"/>
      <c r="C263" s="40"/>
      <c r="D263" s="217" t="s">
        <v>138</v>
      </c>
      <c r="E263" s="40"/>
      <c r="F263" s="218" t="s">
        <v>454</v>
      </c>
      <c r="G263" s="40"/>
      <c r="H263" s="40"/>
      <c r="I263" s="219"/>
      <c r="J263" s="40"/>
      <c r="K263" s="40"/>
      <c r="L263" s="44"/>
      <c r="M263" s="220"/>
      <c r="N263" s="221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138</v>
      </c>
      <c r="AU263" s="17" t="s">
        <v>86</v>
      </c>
    </row>
    <row r="264" s="2" customFormat="1">
      <c r="A264" s="38"/>
      <c r="B264" s="39"/>
      <c r="C264" s="40"/>
      <c r="D264" s="222" t="s">
        <v>140</v>
      </c>
      <c r="E264" s="40"/>
      <c r="F264" s="223" t="s">
        <v>455</v>
      </c>
      <c r="G264" s="40"/>
      <c r="H264" s="40"/>
      <c r="I264" s="219"/>
      <c r="J264" s="40"/>
      <c r="K264" s="40"/>
      <c r="L264" s="44"/>
      <c r="M264" s="220"/>
      <c r="N264" s="22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140</v>
      </c>
      <c r="AU264" s="17" t="s">
        <v>86</v>
      </c>
    </row>
    <row r="265" s="12" customFormat="1" ht="25.92" customHeight="1">
      <c r="A265" s="12"/>
      <c r="B265" s="188"/>
      <c r="C265" s="189"/>
      <c r="D265" s="190" t="s">
        <v>75</v>
      </c>
      <c r="E265" s="191" t="s">
        <v>456</v>
      </c>
      <c r="F265" s="191" t="s">
        <v>457</v>
      </c>
      <c r="G265" s="189"/>
      <c r="H265" s="189"/>
      <c r="I265" s="192"/>
      <c r="J265" s="193">
        <f>BK265</f>
        <v>0</v>
      </c>
      <c r="K265" s="189"/>
      <c r="L265" s="194"/>
      <c r="M265" s="195"/>
      <c r="N265" s="196"/>
      <c r="O265" s="196"/>
      <c r="P265" s="197">
        <f>P266+P285</f>
        <v>0</v>
      </c>
      <c r="Q265" s="196"/>
      <c r="R265" s="197">
        <f>R266+R285</f>
        <v>0.17136000000000001</v>
      </c>
      <c r="S265" s="196"/>
      <c r="T265" s="198">
        <f>T266+T285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99" t="s">
        <v>86</v>
      </c>
      <c r="AT265" s="200" t="s">
        <v>75</v>
      </c>
      <c r="AU265" s="200" t="s">
        <v>76</v>
      </c>
      <c r="AY265" s="199" t="s">
        <v>129</v>
      </c>
      <c r="BK265" s="201">
        <f>BK266+BK285</f>
        <v>0</v>
      </c>
    </row>
    <row r="266" s="12" customFormat="1" ht="22.8" customHeight="1">
      <c r="A266" s="12"/>
      <c r="B266" s="188"/>
      <c r="C266" s="189"/>
      <c r="D266" s="190" t="s">
        <v>75</v>
      </c>
      <c r="E266" s="202" t="s">
        <v>458</v>
      </c>
      <c r="F266" s="202" t="s">
        <v>459</v>
      </c>
      <c r="G266" s="189"/>
      <c r="H266" s="189"/>
      <c r="I266" s="192"/>
      <c r="J266" s="203">
        <f>BK266</f>
        <v>0</v>
      </c>
      <c r="K266" s="189"/>
      <c r="L266" s="194"/>
      <c r="M266" s="195"/>
      <c r="N266" s="196"/>
      <c r="O266" s="196"/>
      <c r="P266" s="197">
        <f>SUM(P267:P284)</f>
        <v>0</v>
      </c>
      <c r="Q266" s="196"/>
      <c r="R266" s="197">
        <f>SUM(R267:R284)</f>
        <v>0.16992000000000002</v>
      </c>
      <c r="S266" s="196"/>
      <c r="T266" s="198">
        <f>SUM(T267:T284)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99" t="s">
        <v>86</v>
      </c>
      <c r="AT266" s="200" t="s">
        <v>75</v>
      </c>
      <c r="AU266" s="200" t="s">
        <v>84</v>
      </c>
      <c r="AY266" s="199" t="s">
        <v>129</v>
      </c>
      <c r="BK266" s="201">
        <f>SUM(BK267:BK284)</f>
        <v>0</v>
      </c>
    </row>
    <row r="267" s="2" customFormat="1" ht="16.5" customHeight="1">
      <c r="A267" s="38"/>
      <c r="B267" s="39"/>
      <c r="C267" s="204" t="s">
        <v>460</v>
      </c>
      <c r="D267" s="204" t="s">
        <v>131</v>
      </c>
      <c r="E267" s="205" t="s">
        <v>461</v>
      </c>
      <c r="F267" s="206" t="s">
        <v>462</v>
      </c>
      <c r="G267" s="207" t="s">
        <v>158</v>
      </c>
      <c r="H267" s="208">
        <v>200</v>
      </c>
      <c r="I267" s="209"/>
      <c r="J267" s="210">
        <f>ROUND(I267*H267,2)</f>
        <v>0</v>
      </c>
      <c r="K267" s="206" t="s">
        <v>135</v>
      </c>
      <c r="L267" s="44"/>
      <c r="M267" s="211" t="s">
        <v>19</v>
      </c>
      <c r="N267" s="212" t="s">
        <v>47</v>
      </c>
      <c r="O267" s="84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5" t="s">
        <v>228</v>
      </c>
      <c r="AT267" s="215" t="s">
        <v>131</v>
      </c>
      <c r="AU267" s="215" t="s">
        <v>86</v>
      </c>
      <c r="AY267" s="17" t="s">
        <v>129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7" t="s">
        <v>84</v>
      </c>
      <c r="BK267" s="216">
        <f>ROUND(I267*H267,2)</f>
        <v>0</v>
      </c>
      <c r="BL267" s="17" t="s">
        <v>228</v>
      </c>
      <c r="BM267" s="215" t="s">
        <v>463</v>
      </c>
    </row>
    <row r="268" s="2" customFormat="1">
      <c r="A268" s="38"/>
      <c r="B268" s="39"/>
      <c r="C268" s="40"/>
      <c r="D268" s="217" t="s">
        <v>138</v>
      </c>
      <c r="E268" s="40"/>
      <c r="F268" s="218" t="s">
        <v>462</v>
      </c>
      <c r="G268" s="40"/>
      <c r="H268" s="40"/>
      <c r="I268" s="219"/>
      <c r="J268" s="40"/>
      <c r="K268" s="40"/>
      <c r="L268" s="44"/>
      <c r="M268" s="220"/>
      <c r="N268" s="22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138</v>
      </c>
      <c r="AU268" s="17" t="s">
        <v>86</v>
      </c>
    </row>
    <row r="269" s="2" customFormat="1">
      <c r="A269" s="38"/>
      <c r="B269" s="39"/>
      <c r="C269" s="40"/>
      <c r="D269" s="222" t="s">
        <v>140</v>
      </c>
      <c r="E269" s="40"/>
      <c r="F269" s="223" t="s">
        <v>464</v>
      </c>
      <c r="G269" s="40"/>
      <c r="H269" s="40"/>
      <c r="I269" s="219"/>
      <c r="J269" s="40"/>
      <c r="K269" s="40"/>
      <c r="L269" s="44"/>
      <c r="M269" s="220"/>
      <c r="N269" s="221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140</v>
      </c>
      <c r="AU269" s="17" t="s">
        <v>86</v>
      </c>
    </row>
    <row r="270" s="2" customFormat="1" ht="16.5" customHeight="1">
      <c r="A270" s="38"/>
      <c r="B270" s="39"/>
      <c r="C270" s="236" t="s">
        <v>465</v>
      </c>
      <c r="D270" s="236" t="s">
        <v>246</v>
      </c>
      <c r="E270" s="237" t="s">
        <v>466</v>
      </c>
      <c r="F270" s="238" t="s">
        <v>467</v>
      </c>
      <c r="G270" s="239" t="s">
        <v>158</v>
      </c>
      <c r="H270" s="240">
        <v>200</v>
      </c>
      <c r="I270" s="241"/>
      <c r="J270" s="242">
        <f>ROUND(I270*H270,2)</f>
        <v>0</v>
      </c>
      <c r="K270" s="238" t="s">
        <v>135</v>
      </c>
      <c r="L270" s="243"/>
      <c r="M270" s="244" t="s">
        <v>19</v>
      </c>
      <c r="N270" s="245" t="s">
        <v>47</v>
      </c>
      <c r="O270" s="84"/>
      <c r="P270" s="213">
        <f>O270*H270</f>
        <v>0</v>
      </c>
      <c r="Q270" s="213">
        <v>0.00076999999999999996</v>
      </c>
      <c r="R270" s="213">
        <f>Q270*H270</f>
        <v>0.154</v>
      </c>
      <c r="S270" s="213">
        <v>0</v>
      </c>
      <c r="T270" s="21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5" t="s">
        <v>344</v>
      </c>
      <c r="AT270" s="215" t="s">
        <v>246</v>
      </c>
      <c r="AU270" s="215" t="s">
        <v>86</v>
      </c>
      <c r="AY270" s="17" t="s">
        <v>129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7" t="s">
        <v>84</v>
      </c>
      <c r="BK270" s="216">
        <f>ROUND(I270*H270,2)</f>
        <v>0</v>
      </c>
      <c r="BL270" s="17" t="s">
        <v>228</v>
      </c>
      <c r="BM270" s="215" t="s">
        <v>468</v>
      </c>
    </row>
    <row r="271" s="2" customFormat="1">
      <c r="A271" s="38"/>
      <c r="B271" s="39"/>
      <c r="C271" s="40"/>
      <c r="D271" s="217" t="s">
        <v>138</v>
      </c>
      <c r="E271" s="40"/>
      <c r="F271" s="218" t="s">
        <v>467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138</v>
      </c>
      <c r="AU271" s="17" t="s">
        <v>86</v>
      </c>
    </row>
    <row r="272" s="2" customFormat="1" ht="24.15" customHeight="1">
      <c r="A272" s="38"/>
      <c r="B272" s="39"/>
      <c r="C272" s="204" t="s">
        <v>469</v>
      </c>
      <c r="D272" s="204" t="s">
        <v>131</v>
      </c>
      <c r="E272" s="205" t="s">
        <v>470</v>
      </c>
      <c r="F272" s="206" t="s">
        <v>471</v>
      </c>
      <c r="G272" s="207" t="s">
        <v>134</v>
      </c>
      <c r="H272" s="208">
        <v>1</v>
      </c>
      <c r="I272" s="209"/>
      <c r="J272" s="210">
        <f>ROUND(I272*H272,2)</f>
        <v>0</v>
      </c>
      <c r="K272" s="206" t="s">
        <v>135</v>
      </c>
      <c r="L272" s="44"/>
      <c r="M272" s="211" t="s">
        <v>19</v>
      </c>
      <c r="N272" s="212" t="s">
        <v>47</v>
      </c>
      <c r="O272" s="84"/>
      <c r="P272" s="213">
        <f>O272*H272</f>
        <v>0</v>
      </c>
      <c r="Q272" s="213">
        <v>0</v>
      </c>
      <c r="R272" s="213">
        <f>Q272*H272</f>
        <v>0</v>
      </c>
      <c r="S272" s="213">
        <v>0</v>
      </c>
      <c r="T272" s="21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5" t="s">
        <v>228</v>
      </c>
      <c r="AT272" s="215" t="s">
        <v>131</v>
      </c>
      <c r="AU272" s="215" t="s">
        <v>86</v>
      </c>
      <c r="AY272" s="17" t="s">
        <v>129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84</v>
      </c>
      <c r="BK272" s="216">
        <f>ROUND(I272*H272,2)</f>
        <v>0</v>
      </c>
      <c r="BL272" s="17" t="s">
        <v>228</v>
      </c>
      <c r="BM272" s="215" t="s">
        <v>472</v>
      </c>
    </row>
    <row r="273" s="2" customFormat="1">
      <c r="A273" s="38"/>
      <c r="B273" s="39"/>
      <c r="C273" s="40"/>
      <c r="D273" s="217" t="s">
        <v>138</v>
      </c>
      <c r="E273" s="40"/>
      <c r="F273" s="218" t="s">
        <v>471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138</v>
      </c>
      <c r="AU273" s="17" t="s">
        <v>86</v>
      </c>
    </row>
    <row r="274" s="2" customFormat="1">
      <c r="A274" s="38"/>
      <c r="B274" s="39"/>
      <c r="C274" s="40"/>
      <c r="D274" s="222" t="s">
        <v>140</v>
      </c>
      <c r="E274" s="40"/>
      <c r="F274" s="223" t="s">
        <v>473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140</v>
      </c>
      <c r="AU274" s="17" t="s">
        <v>86</v>
      </c>
    </row>
    <row r="275" s="2" customFormat="1" ht="16.5" customHeight="1">
      <c r="A275" s="38"/>
      <c r="B275" s="39"/>
      <c r="C275" s="236" t="s">
        <v>474</v>
      </c>
      <c r="D275" s="236" t="s">
        <v>246</v>
      </c>
      <c r="E275" s="237" t="s">
        <v>475</v>
      </c>
      <c r="F275" s="238" t="s">
        <v>476</v>
      </c>
      <c r="G275" s="239" t="s">
        <v>134</v>
      </c>
      <c r="H275" s="240">
        <v>1</v>
      </c>
      <c r="I275" s="241"/>
      <c r="J275" s="242">
        <f>ROUND(I275*H275,2)</f>
        <v>0</v>
      </c>
      <c r="K275" s="238" t="s">
        <v>135</v>
      </c>
      <c r="L275" s="243"/>
      <c r="M275" s="244" t="s">
        <v>19</v>
      </c>
      <c r="N275" s="245" t="s">
        <v>47</v>
      </c>
      <c r="O275" s="84"/>
      <c r="P275" s="213">
        <f>O275*H275</f>
        <v>0</v>
      </c>
      <c r="Q275" s="213">
        <v>0.00040000000000000002</v>
      </c>
      <c r="R275" s="213">
        <f>Q275*H275</f>
        <v>0.00040000000000000002</v>
      </c>
      <c r="S275" s="213">
        <v>0</v>
      </c>
      <c r="T275" s="21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5" t="s">
        <v>344</v>
      </c>
      <c r="AT275" s="215" t="s">
        <v>246</v>
      </c>
      <c r="AU275" s="215" t="s">
        <v>86</v>
      </c>
      <c r="AY275" s="17" t="s">
        <v>129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7" t="s">
        <v>84</v>
      </c>
      <c r="BK275" s="216">
        <f>ROUND(I275*H275,2)</f>
        <v>0</v>
      </c>
      <c r="BL275" s="17" t="s">
        <v>228</v>
      </c>
      <c r="BM275" s="215" t="s">
        <v>477</v>
      </c>
    </row>
    <row r="276" s="2" customFormat="1">
      <c r="A276" s="38"/>
      <c r="B276" s="39"/>
      <c r="C276" s="40"/>
      <c r="D276" s="217" t="s">
        <v>138</v>
      </c>
      <c r="E276" s="40"/>
      <c r="F276" s="218" t="s">
        <v>476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138</v>
      </c>
      <c r="AU276" s="17" t="s">
        <v>86</v>
      </c>
    </row>
    <row r="277" s="2" customFormat="1" ht="16.5" customHeight="1">
      <c r="A277" s="38"/>
      <c r="B277" s="39"/>
      <c r="C277" s="204" t="s">
        <v>478</v>
      </c>
      <c r="D277" s="204" t="s">
        <v>131</v>
      </c>
      <c r="E277" s="205" t="s">
        <v>479</v>
      </c>
      <c r="F277" s="206" t="s">
        <v>480</v>
      </c>
      <c r="G277" s="207" t="s">
        <v>134</v>
      </c>
      <c r="H277" s="208">
        <v>1</v>
      </c>
      <c r="I277" s="209"/>
      <c r="J277" s="210">
        <f>ROUND(I277*H277,2)</f>
        <v>0</v>
      </c>
      <c r="K277" s="206" t="s">
        <v>135</v>
      </c>
      <c r="L277" s="44"/>
      <c r="M277" s="211" t="s">
        <v>19</v>
      </c>
      <c r="N277" s="212" t="s">
        <v>47</v>
      </c>
      <c r="O277" s="84"/>
      <c r="P277" s="213">
        <f>O277*H277</f>
        <v>0</v>
      </c>
      <c r="Q277" s="213">
        <v>0</v>
      </c>
      <c r="R277" s="213">
        <f>Q277*H277</f>
        <v>0</v>
      </c>
      <c r="S277" s="213">
        <v>0</v>
      </c>
      <c r="T277" s="21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5" t="s">
        <v>228</v>
      </c>
      <c r="AT277" s="215" t="s">
        <v>131</v>
      </c>
      <c r="AU277" s="215" t="s">
        <v>86</v>
      </c>
      <c r="AY277" s="17" t="s">
        <v>129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7" t="s">
        <v>84</v>
      </c>
      <c r="BK277" s="216">
        <f>ROUND(I277*H277,2)</f>
        <v>0</v>
      </c>
      <c r="BL277" s="17" t="s">
        <v>228</v>
      </c>
      <c r="BM277" s="215" t="s">
        <v>481</v>
      </c>
    </row>
    <row r="278" s="2" customFormat="1">
      <c r="A278" s="38"/>
      <c r="B278" s="39"/>
      <c r="C278" s="40"/>
      <c r="D278" s="217" t="s">
        <v>138</v>
      </c>
      <c r="E278" s="40"/>
      <c r="F278" s="218" t="s">
        <v>480</v>
      </c>
      <c r="G278" s="40"/>
      <c r="H278" s="40"/>
      <c r="I278" s="219"/>
      <c r="J278" s="40"/>
      <c r="K278" s="40"/>
      <c r="L278" s="44"/>
      <c r="M278" s="220"/>
      <c r="N278" s="22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138</v>
      </c>
      <c r="AU278" s="17" t="s">
        <v>86</v>
      </c>
    </row>
    <row r="279" s="2" customFormat="1">
      <c r="A279" s="38"/>
      <c r="B279" s="39"/>
      <c r="C279" s="40"/>
      <c r="D279" s="222" t="s">
        <v>140</v>
      </c>
      <c r="E279" s="40"/>
      <c r="F279" s="223" t="s">
        <v>482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140</v>
      </c>
      <c r="AU279" s="17" t="s">
        <v>86</v>
      </c>
    </row>
    <row r="280" s="2" customFormat="1" ht="16.5" customHeight="1">
      <c r="A280" s="38"/>
      <c r="B280" s="39"/>
      <c r="C280" s="236" t="s">
        <v>483</v>
      </c>
      <c r="D280" s="236" t="s">
        <v>246</v>
      </c>
      <c r="E280" s="237" t="s">
        <v>484</v>
      </c>
      <c r="F280" s="238" t="s">
        <v>485</v>
      </c>
      <c r="G280" s="239" t="s">
        <v>134</v>
      </c>
      <c r="H280" s="240">
        <v>1</v>
      </c>
      <c r="I280" s="241"/>
      <c r="J280" s="242">
        <f>ROUND(I280*H280,2)</f>
        <v>0</v>
      </c>
      <c r="K280" s="238" t="s">
        <v>135</v>
      </c>
      <c r="L280" s="243"/>
      <c r="M280" s="244" t="s">
        <v>19</v>
      </c>
      <c r="N280" s="245" t="s">
        <v>47</v>
      </c>
      <c r="O280" s="84"/>
      <c r="P280" s="213">
        <f>O280*H280</f>
        <v>0</v>
      </c>
      <c r="Q280" s="213">
        <v>0</v>
      </c>
      <c r="R280" s="213">
        <f>Q280*H280</f>
        <v>0</v>
      </c>
      <c r="S280" s="213">
        <v>0</v>
      </c>
      <c r="T280" s="21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5" t="s">
        <v>344</v>
      </c>
      <c r="AT280" s="215" t="s">
        <v>246</v>
      </c>
      <c r="AU280" s="215" t="s">
        <v>86</v>
      </c>
      <c r="AY280" s="17" t="s">
        <v>129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7" t="s">
        <v>84</v>
      </c>
      <c r="BK280" s="216">
        <f>ROUND(I280*H280,2)</f>
        <v>0</v>
      </c>
      <c r="BL280" s="17" t="s">
        <v>228</v>
      </c>
      <c r="BM280" s="215" t="s">
        <v>486</v>
      </c>
    </row>
    <row r="281" s="2" customFormat="1">
      <c r="A281" s="38"/>
      <c r="B281" s="39"/>
      <c r="C281" s="40"/>
      <c r="D281" s="217" t="s">
        <v>138</v>
      </c>
      <c r="E281" s="40"/>
      <c r="F281" s="218" t="s">
        <v>485</v>
      </c>
      <c r="G281" s="40"/>
      <c r="H281" s="40"/>
      <c r="I281" s="219"/>
      <c r="J281" s="40"/>
      <c r="K281" s="40"/>
      <c r="L281" s="44"/>
      <c r="M281" s="220"/>
      <c r="N281" s="221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138</v>
      </c>
      <c r="AU281" s="17" t="s">
        <v>86</v>
      </c>
    </row>
    <row r="282" s="2" customFormat="1" ht="16.5" customHeight="1">
      <c r="A282" s="38"/>
      <c r="B282" s="39"/>
      <c r="C282" s="236" t="s">
        <v>487</v>
      </c>
      <c r="D282" s="236" t="s">
        <v>246</v>
      </c>
      <c r="E282" s="237" t="s">
        <v>488</v>
      </c>
      <c r="F282" s="238" t="s">
        <v>489</v>
      </c>
      <c r="G282" s="239" t="s">
        <v>158</v>
      </c>
      <c r="H282" s="240">
        <v>16</v>
      </c>
      <c r="I282" s="241"/>
      <c r="J282" s="242">
        <f>ROUND(I282*H282,2)</f>
        <v>0</v>
      </c>
      <c r="K282" s="238" t="s">
        <v>135</v>
      </c>
      <c r="L282" s="243"/>
      <c r="M282" s="244" t="s">
        <v>19</v>
      </c>
      <c r="N282" s="245" t="s">
        <v>47</v>
      </c>
      <c r="O282" s="84"/>
      <c r="P282" s="213">
        <f>O282*H282</f>
        <v>0</v>
      </c>
      <c r="Q282" s="213">
        <v>0.00097000000000000005</v>
      </c>
      <c r="R282" s="213">
        <f>Q282*H282</f>
        <v>0.015520000000000001</v>
      </c>
      <c r="S282" s="213">
        <v>0</v>
      </c>
      <c r="T282" s="21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5" t="s">
        <v>183</v>
      </c>
      <c r="AT282" s="215" t="s">
        <v>246</v>
      </c>
      <c r="AU282" s="215" t="s">
        <v>86</v>
      </c>
      <c r="AY282" s="17" t="s">
        <v>129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7" t="s">
        <v>84</v>
      </c>
      <c r="BK282" s="216">
        <f>ROUND(I282*H282,2)</f>
        <v>0</v>
      </c>
      <c r="BL282" s="17" t="s">
        <v>136</v>
      </c>
      <c r="BM282" s="215" t="s">
        <v>490</v>
      </c>
    </row>
    <row r="283" s="2" customFormat="1">
      <c r="A283" s="38"/>
      <c r="B283" s="39"/>
      <c r="C283" s="40"/>
      <c r="D283" s="217" t="s">
        <v>138</v>
      </c>
      <c r="E283" s="40"/>
      <c r="F283" s="218" t="s">
        <v>489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138</v>
      </c>
      <c r="AU283" s="17" t="s">
        <v>86</v>
      </c>
    </row>
    <row r="284" s="13" customFormat="1">
      <c r="A284" s="13"/>
      <c r="B284" s="225"/>
      <c r="C284" s="226"/>
      <c r="D284" s="217" t="s">
        <v>174</v>
      </c>
      <c r="E284" s="227" t="s">
        <v>19</v>
      </c>
      <c r="F284" s="228" t="s">
        <v>491</v>
      </c>
      <c r="G284" s="226"/>
      <c r="H284" s="229">
        <v>16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174</v>
      </c>
      <c r="AU284" s="235" t="s">
        <v>86</v>
      </c>
      <c r="AV284" s="13" t="s">
        <v>86</v>
      </c>
      <c r="AW284" s="13" t="s">
        <v>35</v>
      </c>
      <c r="AX284" s="13" t="s">
        <v>84</v>
      </c>
      <c r="AY284" s="235" t="s">
        <v>129</v>
      </c>
    </row>
    <row r="285" s="12" customFormat="1" ht="22.8" customHeight="1">
      <c r="A285" s="12"/>
      <c r="B285" s="188"/>
      <c r="C285" s="189"/>
      <c r="D285" s="190" t="s">
        <v>75</v>
      </c>
      <c r="E285" s="202" t="s">
        <v>492</v>
      </c>
      <c r="F285" s="202" t="s">
        <v>493</v>
      </c>
      <c r="G285" s="189"/>
      <c r="H285" s="189"/>
      <c r="I285" s="192"/>
      <c r="J285" s="203">
        <f>BK285</f>
        <v>0</v>
      </c>
      <c r="K285" s="189"/>
      <c r="L285" s="194"/>
      <c r="M285" s="195"/>
      <c r="N285" s="196"/>
      <c r="O285" s="196"/>
      <c r="P285" s="197">
        <f>SUM(P286:P310)</f>
        <v>0</v>
      </c>
      <c r="Q285" s="196"/>
      <c r="R285" s="197">
        <f>SUM(R286:R310)</f>
        <v>0.0014399999999999999</v>
      </c>
      <c r="S285" s="196"/>
      <c r="T285" s="198">
        <f>SUM(T286:T310)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99" t="s">
        <v>86</v>
      </c>
      <c r="AT285" s="200" t="s">
        <v>75</v>
      </c>
      <c r="AU285" s="200" t="s">
        <v>84</v>
      </c>
      <c r="AY285" s="199" t="s">
        <v>129</v>
      </c>
      <c r="BK285" s="201">
        <f>SUM(BK286:BK310)</f>
        <v>0</v>
      </c>
    </row>
    <row r="286" s="2" customFormat="1" ht="16.5" customHeight="1">
      <c r="A286" s="38"/>
      <c r="B286" s="39"/>
      <c r="C286" s="204" t="s">
        <v>494</v>
      </c>
      <c r="D286" s="204" t="s">
        <v>131</v>
      </c>
      <c r="E286" s="205" t="s">
        <v>495</v>
      </c>
      <c r="F286" s="206" t="s">
        <v>496</v>
      </c>
      <c r="G286" s="207" t="s">
        <v>134</v>
      </c>
      <c r="H286" s="208">
        <v>1</v>
      </c>
      <c r="I286" s="209"/>
      <c r="J286" s="210">
        <f>ROUND(I286*H286,2)</f>
        <v>0</v>
      </c>
      <c r="K286" s="206" t="s">
        <v>135</v>
      </c>
      <c r="L286" s="44"/>
      <c r="M286" s="211" t="s">
        <v>19</v>
      </c>
      <c r="N286" s="212" t="s">
        <v>47</v>
      </c>
      <c r="O286" s="84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228</v>
      </c>
      <c r="AT286" s="215" t="s">
        <v>131</v>
      </c>
      <c r="AU286" s="215" t="s">
        <v>86</v>
      </c>
      <c r="AY286" s="17" t="s">
        <v>129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84</v>
      </c>
      <c r="BK286" s="216">
        <f>ROUND(I286*H286,2)</f>
        <v>0</v>
      </c>
      <c r="BL286" s="17" t="s">
        <v>228</v>
      </c>
      <c r="BM286" s="215" t="s">
        <v>497</v>
      </c>
    </row>
    <row r="287" s="2" customFormat="1">
      <c r="A287" s="38"/>
      <c r="B287" s="39"/>
      <c r="C287" s="40"/>
      <c r="D287" s="217" t="s">
        <v>138</v>
      </c>
      <c r="E287" s="40"/>
      <c r="F287" s="218" t="s">
        <v>496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138</v>
      </c>
      <c r="AU287" s="17" t="s">
        <v>86</v>
      </c>
    </row>
    <row r="288" s="2" customFormat="1">
      <c r="A288" s="38"/>
      <c r="B288" s="39"/>
      <c r="C288" s="40"/>
      <c r="D288" s="222" t="s">
        <v>140</v>
      </c>
      <c r="E288" s="40"/>
      <c r="F288" s="223" t="s">
        <v>498</v>
      </c>
      <c r="G288" s="40"/>
      <c r="H288" s="40"/>
      <c r="I288" s="219"/>
      <c r="J288" s="40"/>
      <c r="K288" s="40"/>
      <c r="L288" s="44"/>
      <c r="M288" s="220"/>
      <c r="N288" s="221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140</v>
      </c>
      <c r="AU288" s="17" t="s">
        <v>86</v>
      </c>
    </row>
    <row r="289" s="2" customFormat="1" ht="21.75" customHeight="1">
      <c r="A289" s="38"/>
      <c r="B289" s="39"/>
      <c r="C289" s="236" t="s">
        <v>499</v>
      </c>
      <c r="D289" s="236" t="s">
        <v>246</v>
      </c>
      <c r="E289" s="237" t="s">
        <v>500</v>
      </c>
      <c r="F289" s="238" t="s">
        <v>501</v>
      </c>
      <c r="G289" s="239" t="s">
        <v>134</v>
      </c>
      <c r="H289" s="240">
        <v>1</v>
      </c>
      <c r="I289" s="241"/>
      <c r="J289" s="242">
        <f>ROUND(I289*H289,2)</f>
        <v>0</v>
      </c>
      <c r="K289" s="238" t="s">
        <v>135</v>
      </c>
      <c r="L289" s="243"/>
      <c r="M289" s="244" t="s">
        <v>19</v>
      </c>
      <c r="N289" s="245" t="s">
        <v>47</v>
      </c>
      <c r="O289" s="84"/>
      <c r="P289" s="213">
        <f>O289*H289</f>
        <v>0</v>
      </c>
      <c r="Q289" s="213">
        <v>8.0000000000000007E-05</v>
      </c>
      <c r="R289" s="213">
        <f>Q289*H289</f>
        <v>8.0000000000000007E-05</v>
      </c>
      <c r="S289" s="213">
        <v>0</v>
      </c>
      <c r="T289" s="21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5" t="s">
        <v>344</v>
      </c>
      <c r="AT289" s="215" t="s">
        <v>246</v>
      </c>
      <c r="AU289" s="215" t="s">
        <v>86</v>
      </c>
      <c r="AY289" s="17" t="s">
        <v>129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7" t="s">
        <v>84</v>
      </c>
      <c r="BK289" s="216">
        <f>ROUND(I289*H289,2)</f>
        <v>0</v>
      </c>
      <c r="BL289" s="17" t="s">
        <v>228</v>
      </c>
      <c r="BM289" s="215" t="s">
        <v>502</v>
      </c>
    </row>
    <row r="290" s="2" customFormat="1">
      <c r="A290" s="38"/>
      <c r="B290" s="39"/>
      <c r="C290" s="40"/>
      <c r="D290" s="217" t="s">
        <v>138</v>
      </c>
      <c r="E290" s="40"/>
      <c r="F290" s="218" t="s">
        <v>501</v>
      </c>
      <c r="G290" s="40"/>
      <c r="H290" s="40"/>
      <c r="I290" s="219"/>
      <c r="J290" s="40"/>
      <c r="K290" s="40"/>
      <c r="L290" s="44"/>
      <c r="M290" s="220"/>
      <c r="N290" s="221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138</v>
      </c>
      <c r="AU290" s="17" t="s">
        <v>86</v>
      </c>
    </row>
    <row r="291" s="2" customFormat="1" ht="16.5" customHeight="1">
      <c r="A291" s="38"/>
      <c r="B291" s="39"/>
      <c r="C291" s="204" t="s">
        <v>503</v>
      </c>
      <c r="D291" s="204" t="s">
        <v>131</v>
      </c>
      <c r="E291" s="205" t="s">
        <v>504</v>
      </c>
      <c r="F291" s="206" t="s">
        <v>505</v>
      </c>
      <c r="G291" s="207" t="s">
        <v>158</v>
      </c>
      <c r="H291" s="208">
        <v>200</v>
      </c>
      <c r="I291" s="209"/>
      <c r="J291" s="210">
        <f>ROUND(I291*H291,2)</f>
        <v>0</v>
      </c>
      <c r="K291" s="206" t="s">
        <v>135</v>
      </c>
      <c r="L291" s="44"/>
      <c r="M291" s="211" t="s">
        <v>19</v>
      </c>
      <c r="N291" s="212" t="s">
        <v>47</v>
      </c>
      <c r="O291" s="84"/>
      <c r="P291" s="213">
        <f>O291*H291</f>
        <v>0</v>
      </c>
      <c r="Q291" s="213">
        <v>0</v>
      </c>
      <c r="R291" s="213">
        <f>Q291*H291</f>
        <v>0</v>
      </c>
      <c r="S291" s="213">
        <v>0</v>
      </c>
      <c r="T291" s="21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5" t="s">
        <v>228</v>
      </c>
      <c r="AT291" s="215" t="s">
        <v>131</v>
      </c>
      <c r="AU291" s="215" t="s">
        <v>86</v>
      </c>
      <c r="AY291" s="17" t="s">
        <v>129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7" t="s">
        <v>84</v>
      </c>
      <c r="BK291" s="216">
        <f>ROUND(I291*H291,2)</f>
        <v>0</v>
      </c>
      <c r="BL291" s="17" t="s">
        <v>228</v>
      </c>
      <c r="BM291" s="215" t="s">
        <v>506</v>
      </c>
    </row>
    <row r="292" s="2" customFormat="1">
      <c r="A292" s="38"/>
      <c r="B292" s="39"/>
      <c r="C292" s="40"/>
      <c r="D292" s="217" t="s">
        <v>138</v>
      </c>
      <c r="E292" s="40"/>
      <c r="F292" s="218" t="s">
        <v>505</v>
      </c>
      <c r="G292" s="40"/>
      <c r="H292" s="40"/>
      <c r="I292" s="219"/>
      <c r="J292" s="40"/>
      <c r="K292" s="40"/>
      <c r="L292" s="44"/>
      <c r="M292" s="220"/>
      <c r="N292" s="221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138</v>
      </c>
      <c r="AU292" s="17" t="s">
        <v>86</v>
      </c>
    </row>
    <row r="293" s="2" customFormat="1">
      <c r="A293" s="38"/>
      <c r="B293" s="39"/>
      <c r="C293" s="40"/>
      <c r="D293" s="222" t="s">
        <v>140</v>
      </c>
      <c r="E293" s="40"/>
      <c r="F293" s="223" t="s">
        <v>507</v>
      </c>
      <c r="G293" s="40"/>
      <c r="H293" s="40"/>
      <c r="I293" s="219"/>
      <c r="J293" s="40"/>
      <c r="K293" s="40"/>
      <c r="L293" s="44"/>
      <c r="M293" s="220"/>
      <c r="N293" s="221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140</v>
      </c>
      <c r="AU293" s="17" t="s">
        <v>86</v>
      </c>
    </row>
    <row r="294" s="2" customFormat="1" ht="16.5" customHeight="1">
      <c r="A294" s="38"/>
      <c r="B294" s="39"/>
      <c r="C294" s="204" t="s">
        <v>508</v>
      </c>
      <c r="D294" s="204" t="s">
        <v>131</v>
      </c>
      <c r="E294" s="205" t="s">
        <v>509</v>
      </c>
      <c r="F294" s="206" t="s">
        <v>510</v>
      </c>
      <c r="G294" s="207" t="s">
        <v>134</v>
      </c>
      <c r="H294" s="208">
        <v>2</v>
      </c>
      <c r="I294" s="209"/>
      <c r="J294" s="210">
        <f>ROUND(I294*H294,2)</f>
        <v>0</v>
      </c>
      <c r="K294" s="206" t="s">
        <v>135</v>
      </c>
      <c r="L294" s="44"/>
      <c r="M294" s="211" t="s">
        <v>19</v>
      </c>
      <c r="N294" s="212" t="s">
        <v>47</v>
      </c>
      <c r="O294" s="84"/>
      <c r="P294" s="213">
        <f>O294*H294</f>
        <v>0</v>
      </c>
      <c r="Q294" s="213">
        <v>0</v>
      </c>
      <c r="R294" s="213">
        <f>Q294*H294</f>
        <v>0</v>
      </c>
      <c r="S294" s="213">
        <v>0</v>
      </c>
      <c r="T294" s="21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5" t="s">
        <v>228</v>
      </c>
      <c r="AT294" s="215" t="s">
        <v>131</v>
      </c>
      <c r="AU294" s="215" t="s">
        <v>86</v>
      </c>
      <c r="AY294" s="17" t="s">
        <v>129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84</v>
      </c>
      <c r="BK294" s="216">
        <f>ROUND(I294*H294,2)</f>
        <v>0</v>
      </c>
      <c r="BL294" s="17" t="s">
        <v>228</v>
      </c>
      <c r="BM294" s="215" t="s">
        <v>511</v>
      </c>
    </row>
    <row r="295" s="2" customFormat="1">
      <c r="A295" s="38"/>
      <c r="B295" s="39"/>
      <c r="C295" s="40"/>
      <c r="D295" s="217" t="s">
        <v>138</v>
      </c>
      <c r="E295" s="40"/>
      <c r="F295" s="218" t="s">
        <v>512</v>
      </c>
      <c r="G295" s="40"/>
      <c r="H295" s="40"/>
      <c r="I295" s="219"/>
      <c r="J295" s="40"/>
      <c r="K295" s="40"/>
      <c r="L295" s="44"/>
      <c r="M295" s="220"/>
      <c r="N295" s="221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138</v>
      </c>
      <c r="AU295" s="17" t="s">
        <v>86</v>
      </c>
    </row>
    <row r="296" s="2" customFormat="1">
      <c r="A296" s="38"/>
      <c r="B296" s="39"/>
      <c r="C296" s="40"/>
      <c r="D296" s="222" t="s">
        <v>140</v>
      </c>
      <c r="E296" s="40"/>
      <c r="F296" s="223" t="s">
        <v>513</v>
      </c>
      <c r="G296" s="40"/>
      <c r="H296" s="40"/>
      <c r="I296" s="219"/>
      <c r="J296" s="40"/>
      <c r="K296" s="40"/>
      <c r="L296" s="44"/>
      <c r="M296" s="220"/>
      <c r="N296" s="221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140</v>
      </c>
      <c r="AU296" s="17" t="s">
        <v>86</v>
      </c>
    </row>
    <row r="297" s="2" customFormat="1" ht="24.15" customHeight="1">
      <c r="A297" s="38"/>
      <c r="B297" s="39"/>
      <c r="C297" s="236" t="s">
        <v>514</v>
      </c>
      <c r="D297" s="236" t="s">
        <v>246</v>
      </c>
      <c r="E297" s="237" t="s">
        <v>515</v>
      </c>
      <c r="F297" s="238" t="s">
        <v>516</v>
      </c>
      <c r="G297" s="239" t="s">
        <v>158</v>
      </c>
      <c r="H297" s="240">
        <v>200</v>
      </c>
      <c r="I297" s="241"/>
      <c r="J297" s="242">
        <f>ROUND(I297*H297,2)</f>
        <v>0</v>
      </c>
      <c r="K297" s="238" t="s">
        <v>135</v>
      </c>
      <c r="L297" s="243"/>
      <c r="M297" s="244" t="s">
        <v>19</v>
      </c>
      <c r="N297" s="245" t="s">
        <v>47</v>
      </c>
      <c r="O297" s="84"/>
      <c r="P297" s="213">
        <f>O297*H297</f>
        <v>0</v>
      </c>
      <c r="Q297" s="213">
        <v>0</v>
      </c>
      <c r="R297" s="213">
        <f>Q297*H297</f>
        <v>0</v>
      </c>
      <c r="S297" s="213">
        <v>0</v>
      </c>
      <c r="T297" s="214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15" t="s">
        <v>183</v>
      </c>
      <c r="AT297" s="215" t="s">
        <v>246</v>
      </c>
      <c r="AU297" s="215" t="s">
        <v>86</v>
      </c>
      <c r="AY297" s="17" t="s">
        <v>129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7" t="s">
        <v>84</v>
      </c>
      <c r="BK297" s="216">
        <f>ROUND(I297*H297,2)</f>
        <v>0</v>
      </c>
      <c r="BL297" s="17" t="s">
        <v>136</v>
      </c>
      <c r="BM297" s="215" t="s">
        <v>517</v>
      </c>
    </row>
    <row r="298" s="2" customFormat="1">
      <c r="A298" s="38"/>
      <c r="B298" s="39"/>
      <c r="C298" s="40"/>
      <c r="D298" s="217" t="s">
        <v>138</v>
      </c>
      <c r="E298" s="40"/>
      <c r="F298" s="218" t="s">
        <v>516</v>
      </c>
      <c r="G298" s="40"/>
      <c r="H298" s="40"/>
      <c r="I298" s="219"/>
      <c r="J298" s="40"/>
      <c r="K298" s="40"/>
      <c r="L298" s="44"/>
      <c r="M298" s="220"/>
      <c r="N298" s="221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138</v>
      </c>
      <c r="AU298" s="17" t="s">
        <v>86</v>
      </c>
    </row>
    <row r="299" s="2" customFormat="1" ht="24.15" customHeight="1">
      <c r="A299" s="38"/>
      <c r="B299" s="39"/>
      <c r="C299" s="236" t="s">
        <v>518</v>
      </c>
      <c r="D299" s="236" t="s">
        <v>246</v>
      </c>
      <c r="E299" s="237" t="s">
        <v>519</v>
      </c>
      <c r="F299" s="238" t="s">
        <v>520</v>
      </c>
      <c r="G299" s="239" t="s">
        <v>134</v>
      </c>
      <c r="H299" s="240">
        <v>2</v>
      </c>
      <c r="I299" s="241"/>
      <c r="J299" s="242">
        <f>ROUND(I299*H299,2)</f>
        <v>0</v>
      </c>
      <c r="K299" s="238" t="s">
        <v>135</v>
      </c>
      <c r="L299" s="243"/>
      <c r="M299" s="244" t="s">
        <v>19</v>
      </c>
      <c r="N299" s="245" t="s">
        <v>47</v>
      </c>
      <c r="O299" s="84"/>
      <c r="P299" s="213">
        <f>O299*H299</f>
        <v>0</v>
      </c>
      <c r="Q299" s="213">
        <v>0</v>
      </c>
      <c r="R299" s="213">
        <f>Q299*H299</f>
        <v>0</v>
      </c>
      <c r="S299" s="213">
        <v>0</v>
      </c>
      <c r="T299" s="21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5" t="s">
        <v>183</v>
      </c>
      <c r="AT299" s="215" t="s">
        <v>246</v>
      </c>
      <c r="AU299" s="215" t="s">
        <v>86</v>
      </c>
      <c r="AY299" s="17" t="s">
        <v>129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84</v>
      </c>
      <c r="BK299" s="216">
        <f>ROUND(I299*H299,2)</f>
        <v>0</v>
      </c>
      <c r="BL299" s="17" t="s">
        <v>136</v>
      </c>
      <c r="BM299" s="215" t="s">
        <v>521</v>
      </c>
    </row>
    <row r="300" s="2" customFormat="1">
      <c r="A300" s="38"/>
      <c r="B300" s="39"/>
      <c r="C300" s="40"/>
      <c r="D300" s="217" t="s">
        <v>138</v>
      </c>
      <c r="E300" s="40"/>
      <c r="F300" s="218" t="s">
        <v>520</v>
      </c>
      <c r="G300" s="40"/>
      <c r="H300" s="40"/>
      <c r="I300" s="219"/>
      <c r="J300" s="40"/>
      <c r="K300" s="40"/>
      <c r="L300" s="44"/>
      <c r="M300" s="220"/>
      <c r="N300" s="22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138</v>
      </c>
      <c r="AU300" s="17" t="s">
        <v>86</v>
      </c>
    </row>
    <row r="301" s="2" customFormat="1" ht="16.5" customHeight="1">
      <c r="A301" s="38"/>
      <c r="B301" s="39"/>
      <c r="C301" s="236" t="s">
        <v>522</v>
      </c>
      <c r="D301" s="236" t="s">
        <v>246</v>
      </c>
      <c r="E301" s="237" t="s">
        <v>523</v>
      </c>
      <c r="F301" s="238" t="s">
        <v>524</v>
      </c>
      <c r="G301" s="239" t="s">
        <v>134</v>
      </c>
      <c r="H301" s="240">
        <v>1</v>
      </c>
      <c r="I301" s="241"/>
      <c r="J301" s="242">
        <f>ROUND(I301*H301,2)</f>
        <v>0</v>
      </c>
      <c r="K301" s="238" t="s">
        <v>135</v>
      </c>
      <c r="L301" s="243"/>
      <c r="M301" s="244" t="s">
        <v>19</v>
      </c>
      <c r="N301" s="245" t="s">
        <v>47</v>
      </c>
      <c r="O301" s="84"/>
      <c r="P301" s="213">
        <f>O301*H301</f>
        <v>0</v>
      </c>
      <c r="Q301" s="213">
        <v>0.00044000000000000002</v>
      </c>
      <c r="R301" s="213">
        <f>Q301*H301</f>
        <v>0.00044000000000000002</v>
      </c>
      <c r="S301" s="213">
        <v>0</v>
      </c>
      <c r="T301" s="21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15" t="s">
        <v>344</v>
      </c>
      <c r="AT301" s="215" t="s">
        <v>246</v>
      </c>
      <c r="AU301" s="215" t="s">
        <v>86</v>
      </c>
      <c r="AY301" s="17" t="s">
        <v>129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7" t="s">
        <v>84</v>
      </c>
      <c r="BK301" s="216">
        <f>ROUND(I301*H301,2)</f>
        <v>0</v>
      </c>
      <c r="BL301" s="17" t="s">
        <v>228</v>
      </c>
      <c r="BM301" s="215" t="s">
        <v>525</v>
      </c>
    </row>
    <row r="302" s="2" customFormat="1">
      <c r="A302" s="38"/>
      <c r="B302" s="39"/>
      <c r="C302" s="40"/>
      <c r="D302" s="217" t="s">
        <v>138</v>
      </c>
      <c r="E302" s="40"/>
      <c r="F302" s="218" t="s">
        <v>526</v>
      </c>
      <c r="G302" s="40"/>
      <c r="H302" s="40"/>
      <c r="I302" s="219"/>
      <c r="J302" s="40"/>
      <c r="K302" s="40"/>
      <c r="L302" s="44"/>
      <c r="M302" s="220"/>
      <c r="N302" s="221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138</v>
      </c>
      <c r="AU302" s="17" t="s">
        <v>86</v>
      </c>
    </row>
    <row r="303" s="2" customFormat="1" ht="16.5" customHeight="1">
      <c r="A303" s="38"/>
      <c r="B303" s="39"/>
      <c r="C303" s="236" t="s">
        <v>527</v>
      </c>
      <c r="D303" s="236" t="s">
        <v>246</v>
      </c>
      <c r="E303" s="237" t="s">
        <v>528</v>
      </c>
      <c r="F303" s="238" t="s">
        <v>529</v>
      </c>
      <c r="G303" s="239" t="s">
        <v>134</v>
      </c>
      <c r="H303" s="240">
        <v>1</v>
      </c>
      <c r="I303" s="241"/>
      <c r="J303" s="242">
        <f>ROUND(I303*H303,2)</f>
        <v>0</v>
      </c>
      <c r="K303" s="238" t="s">
        <v>135</v>
      </c>
      <c r="L303" s="243"/>
      <c r="M303" s="244" t="s">
        <v>19</v>
      </c>
      <c r="N303" s="245" t="s">
        <v>47</v>
      </c>
      <c r="O303" s="84"/>
      <c r="P303" s="213">
        <f>O303*H303</f>
        <v>0</v>
      </c>
      <c r="Q303" s="213">
        <v>0.00018000000000000001</v>
      </c>
      <c r="R303" s="213">
        <f>Q303*H303</f>
        <v>0.00018000000000000001</v>
      </c>
      <c r="S303" s="213">
        <v>0</v>
      </c>
      <c r="T303" s="214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15" t="s">
        <v>344</v>
      </c>
      <c r="AT303" s="215" t="s">
        <v>246</v>
      </c>
      <c r="AU303" s="215" t="s">
        <v>86</v>
      </c>
      <c r="AY303" s="17" t="s">
        <v>129</v>
      </c>
      <c r="BE303" s="216">
        <f>IF(N303="základní",J303,0)</f>
        <v>0</v>
      </c>
      <c r="BF303" s="216">
        <f>IF(N303="snížená",J303,0)</f>
        <v>0</v>
      </c>
      <c r="BG303" s="216">
        <f>IF(N303="zákl. přenesená",J303,0)</f>
        <v>0</v>
      </c>
      <c r="BH303" s="216">
        <f>IF(N303="sníž. přenesená",J303,0)</f>
        <v>0</v>
      </c>
      <c r="BI303" s="216">
        <f>IF(N303="nulová",J303,0)</f>
        <v>0</v>
      </c>
      <c r="BJ303" s="17" t="s">
        <v>84</v>
      </c>
      <c r="BK303" s="216">
        <f>ROUND(I303*H303,2)</f>
        <v>0</v>
      </c>
      <c r="BL303" s="17" t="s">
        <v>228</v>
      </c>
      <c r="BM303" s="215" t="s">
        <v>530</v>
      </c>
    </row>
    <row r="304" s="2" customFormat="1">
      <c r="A304" s="38"/>
      <c r="B304" s="39"/>
      <c r="C304" s="40"/>
      <c r="D304" s="217" t="s">
        <v>138</v>
      </c>
      <c r="E304" s="40"/>
      <c r="F304" s="218" t="s">
        <v>529</v>
      </c>
      <c r="G304" s="40"/>
      <c r="H304" s="40"/>
      <c r="I304" s="219"/>
      <c r="J304" s="40"/>
      <c r="K304" s="40"/>
      <c r="L304" s="44"/>
      <c r="M304" s="220"/>
      <c r="N304" s="221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138</v>
      </c>
      <c r="AU304" s="17" t="s">
        <v>86</v>
      </c>
    </row>
    <row r="305" s="2" customFormat="1" ht="16.5" customHeight="1">
      <c r="A305" s="38"/>
      <c r="B305" s="39"/>
      <c r="C305" s="236" t="s">
        <v>531</v>
      </c>
      <c r="D305" s="236" t="s">
        <v>246</v>
      </c>
      <c r="E305" s="237" t="s">
        <v>532</v>
      </c>
      <c r="F305" s="238" t="s">
        <v>533</v>
      </c>
      <c r="G305" s="239" t="s">
        <v>134</v>
      </c>
      <c r="H305" s="240">
        <v>1</v>
      </c>
      <c r="I305" s="241"/>
      <c r="J305" s="242">
        <f>ROUND(I305*H305,2)</f>
        <v>0</v>
      </c>
      <c r="K305" s="238" t="s">
        <v>135</v>
      </c>
      <c r="L305" s="243"/>
      <c r="M305" s="244" t="s">
        <v>19</v>
      </c>
      <c r="N305" s="245" t="s">
        <v>47</v>
      </c>
      <c r="O305" s="84"/>
      <c r="P305" s="213">
        <f>O305*H305</f>
        <v>0</v>
      </c>
      <c r="Q305" s="213">
        <v>0.00012</v>
      </c>
      <c r="R305" s="213">
        <f>Q305*H305</f>
        <v>0.00012</v>
      </c>
      <c r="S305" s="213">
        <v>0</v>
      </c>
      <c r="T305" s="21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15" t="s">
        <v>344</v>
      </c>
      <c r="AT305" s="215" t="s">
        <v>246</v>
      </c>
      <c r="AU305" s="215" t="s">
        <v>86</v>
      </c>
      <c r="AY305" s="17" t="s">
        <v>129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7" t="s">
        <v>84</v>
      </c>
      <c r="BK305" s="216">
        <f>ROUND(I305*H305,2)</f>
        <v>0</v>
      </c>
      <c r="BL305" s="17" t="s">
        <v>228</v>
      </c>
      <c r="BM305" s="215" t="s">
        <v>534</v>
      </c>
    </row>
    <row r="306" s="2" customFormat="1">
      <c r="A306" s="38"/>
      <c r="B306" s="39"/>
      <c r="C306" s="40"/>
      <c r="D306" s="217" t="s">
        <v>138</v>
      </c>
      <c r="E306" s="40"/>
      <c r="F306" s="218" t="s">
        <v>533</v>
      </c>
      <c r="G306" s="40"/>
      <c r="H306" s="40"/>
      <c r="I306" s="219"/>
      <c r="J306" s="40"/>
      <c r="K306" s="40"/>
      <c r="L306" s="44"/>
      <c r="M306" s="220"/>
      <c r="N306" s="221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138</v>
      </c>
      <c r="AU306" s="17" t="s">
        <v>86</v>
      </c>
    </row>
    <row r="307" s="2" customFormat="1" ht="16.5" customHeight="1">
      <c r="A307" s="38"/>
      <c r="B307" s="39"/>
      <c r="C307" s="236" t="s">
        <v>535</v>
      </c>
      <c r="D307" s="236" t="s">
        <v>246</v>
      </c>
      <c r="E307" s="237" t="s">
        <v>536</v>
      </c>
      <c r="F307" s="238" t="s">
        <v>537</v>
      </c>
      <c r="G307" s="239" t="s">
        <v>134</v>
      </c>
      <c r="H307" s="240">
        <v>1</v>
      </c>
      <c r="I307" s="241"/>
      <c r="J307" s="242">
        <f>ROUND(I307*H307,2)</f>
        <v>0</v>
      </c>
      <c r="K307" s="238" t="s">
        <v>135</v>
      </c>
      <c r="L307" s="243"/>
      <c r="M307" s="244" t="s">
        <v>19</v>
      </c>
      <c r="N307" s="245" t="s">
        <v>47</v>
      </c>
      <c r="O307" s="84"/>
      <c r="P307" s="213">
        <f>O307*H307</f>
        <v>0</v>
      </c>
      <c r="Q307" s="213">
        <v>0.00010000000000000001</v>
      </c>
      <c r="R307" s="213">
        <f>Q307*H307</f>
        <v>0.00010000000000000001</v>
      </c>
      <c r="S307" s="213">
        <v>0</v>
      </c>
      <c r="T307" s="214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15" t="s">
        <v>344</v>
      </c>
      <c r="AT307" s="215" t="s">
        <v>246</v>
      </c>
      <c r="AU307" s="215" t="s">
        <v>86</v>
      </c>
      <c r="AY307" s="17" t="s">
        <v>129</v>
      </c>
      <c r="BE307" s="216">
        <f>IF(N307="základní",J307,0)</f>
        <v>0</v>
      </c>
      <c r="BF307" s="216">
        <f>IF(N307="snížená",J307,0)</f>
        <v>0</v>
      </c>
      <c r="BG307" s="216">
        <f>IF(N307="zákl. přenesená",J307,0)</f>
        <v>0</v>
      </c>
      <c r="BH307" s="216">
        <f>IF(N307="sníž. přenesená",J307,0)</f>
        <v>0</v>
      </c>
      <c r="BI307" s="216">
        <f>IF(N307="nulová",J307,0)</f>
        <v>0</v>
      </c>
      <c r="BJ307" s="17" t="s">
        <v>84</v>
      </c>
      <c r="BK307" s="216">
        <f>ROUND(I307*H307,2)</f>
        <v>0</v>
      </c>
      <c r="BL307" s="17" t="s">
        <v>228</v>
      </c>
      <c r="BM307" s="215" t="s">
        <v>538</v>
      </c>
    </row>
    <row r="308" s="2" customFormat="1">
      <c r="A308" s="38"/>
      <c r="B308" s="39"/>
      <c r="C308" s="40"/>
      <c r="D308" s="217" t="s">
        <v>138</v>
      </c>
      <c r="E308" s="40"/>
      <c r="F308" s="218" t="s">
        <v>537</v>
      </c>
      <c r="G308" s="40"/>
      <c r="H308" s="40"/>
      <c r="I308" s="219"/>
      <c r="J308" s="40"/>
      <c r="K308" s="40"/>
      <c r="L308" s="44"/>
      <c r="M308" s="220"/>
      <c r="N308" s="221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138</v>
      </c>
      <c r="AU308" s="17" t="s">
        <v>86</v>
      </c>
    </row>
    <row r="309" s="2" customFormat="1" ht="16.5" customHeight="1">
      <c r="A309" s="38"/>
      <c r="B309" s="39"/>
      <c r="C309" s="236" t="s">
        <v>539</v>
      </c>
      <c r="D309" s="236" t="s">
        <v>246</v>
      </c>
      <c r="E309" s="237" t="s">
        <v>540</v>
      </c>
      <c r="F309" s="238" t="s">
        <v>541</v>
      </c>
      <c r="G309" s="239" t="s">
        <v>134</v>
      </c>
      <c r="H309" s="240">
        <v>2</v>
      </c>
      <c r="I309" s="241"/>
      <c r="J309" s="242">
        <f>ROUND(I309*H309,2)</f>
        <v>0</v>
      </c>
      <c r="K309" s="238" t="s">
        <v>135</v>
      </c>
      <c r="L309" s="243"/>
      <c r="M309" s="244" t="s">
        <v>19</v>
      </c>
      <c r="N309" s="245" t="s">
        <v>47</v>
      </c>
      <c r="O309" s="84"/>
      <c r="P309" s="213">
        <f>O309*H309</f>
        <v>0</v>
      </c>
      <c r="Q309" s="213">
        <v>0.00025999999999999998</v>
      </c>
      <c r="R309" s="213">
        <f>Q309*H309</f>
        <v>0.00051999999999999995</v>
      </c>
      <c r="S309" s="213">
        <v>0</v>
      </c>
      <c r="T309" s="21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5" t="s">
        <v>344</v>
      </c>
      <c r="AT309" s="215" t="s">
        <v>246</v>
      </c>
      <c r="AU309" s="215" t="s">
        <v>86</v>
      </c>
      <c r="AY309" s="17" t="s">
        <v>129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84</v>
      </c>
      <c r="BK309" s="216">
        <f>ROUND(I309*H309,2)</f>
        <v>0</v>
      </c>
      <c r="BL309" s="17" t="s">
        <v>228</v>
      </c>
      <c r="BM309" s="215" t="s">
        <v>542</v>
      </c>
    </row>
    <row r="310" s="2" customFormat="1">
      <c r="A310" s="38"/>
      <c r="B310" s="39"/>
      <c r="C310" s="40"/>
      <c r="D310" s="217" t="s">
        <v>138</v>
      </c>
      <c r="E310" s="40"/>
      <c r="F310" s="218" t="s">
        <v>541</v>
      </c>
      <c r="G310" s="40"/>
      <c r="H310" s="40"/>
      <c r="I310" s="219"/>
      <c r="J310" s="40"/>
      <c r="K310" s="40"/>
      <c r="L310" s="44"/>
      <c r="M310" s="220"/>
      <c r="N310" s="221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138</v>
      </c>
      <c r="AU310" s="17" t="s">
        <v>86</v>
      </c>
    </row>
    <row r="311" s="12" customFormat="1" ht="25.92" customHeight="1">
      <c r="A311" s="12"/>
      <c r="B311" s="188"/>
      <c r="C311" s="189"/>
      <c r="D311" s="190" t="s">
        <v>75</v>
      </c>
      <c r="E311" s="191" t="s">
        <v>246</v>
      </c>
      <c r="F311" s="191" t="s">
        <v>543</v>
      </c>
      <c r="G311" s="189"/>
      <c r="H311" s="189"/>
      <c r="I311" s="192"/>
      <c r="J311" s="193">
        <f>BK311</f>
        <v>0</v>
      </c>
      <c r="K311" s="189"/>
      <c r="L311" s="194"/>
      <c r="M311" s="195"/>
      <c r="N311" s="196"/>
      <c r="O311" s="196"/>
      <c r="P311" s="197">
        <f>P312+P318</f>
        <v>0</v>
      </c>
      <c r="Q311" s="196"/>
      <c r="R311" s="197">
        <f>R312+R318</f>
        <v>0.034799999999999998</v>
      </c>
      <c r="S311" s="196"/>
      <c r="T311" s="198">
        <f>T312+T318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99" t="s">
        <v>147</v>
      </c>
      <c r="AT311" s="200" t="s">
        <v>75</v>
      </c>
      <c r="AU311" s="200" t="s">
        <v>76</v>
      </c>
      <c r="AY311" s="199" t="s">
        <v>129</v>
      </c>
      <c r="BK311" s="201">
        <f>BK312+BK318</f>
        <v>0</v>
      </c>
    </row>
    <row r="312" s="12" customFormat="1" ht="22.8" customHeight="1">
      <c r="A312" s="12"/>
      <c r="B312" s="188"/>
      <c r="C312" s="189"/>
      <c r="D312" s="190" t="s">
        <v>75</v>
      </c>
      <c r="E312" s="202" t="s">
        <v>544</v>
      </c>
      <c r="F312" s="202" t="s">
        <v>545</v>
      </c>
      <c r="G312" s="189"/>
      <c r="H312" s="189"/>
      <c r="I312" s="192"/>
      <c r="J312" s="203">
        <f>BK312</f>
        <v>0</v>
      </c>
      <c r="K312" s="189"/>
      <c r="L312" s="194"/>
      <c r="M312" s="195"/>
      <c r="N312" s="196"/>
      <c r="O312" s="196"/>
      <c r="P312" s="197">
        <f>SUM(P313:P317)</f>
        <v>0</v>
      </c>
      <c r="Q312" s="196"/>
      <c r="R312" s="197">
        <f>SUM(R313:R317)</f>
        <v>0.0264</v>
      </c>
      <c r="S312" s="196"/>
      <c r="T312" s="198">
        <f>SUM(T313:T317)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199" t="s">
        <v>147</v>
      </c>
      <c r="AT312" s="200" t="s">
        <v>75</v>
      </c>
      <c r="AU312" s="200" t="s">
        <v>84</v>
      </c>
      <c r="AY312" s="199" t="s">
        <v>129</v>
      </c>
      <c r="BK312" s="201">
        <f>SUM(BK313:BK317)</f>
        <v>0</v>
      </c>
    </row>
    <row r="313" s="2" customFormat="1" ht="16.5" customHeight="1">
      <c r="A313" s="38"/>
      <c r="B313" s="39"/>
      <c r="C313" s="204" t="s">
        <v>546</v>
      </c>
      <c r="D313" s="204" t="s">
        <v>131</v>
      </c>
      <c r="E313" s="205" t="s">
        <v>547</v>
      </c>
      <c r="F313" s="206" t="s">
        <v>548</v>
      </c>
      <c r="G313" s="207" t="s">
        <v>158</v>
      </c>
      <c r="H313" s="208">
        <v>120</v>
      </c>
      <c r="I313" s="209"/>
      <c r="J313" s="210">
        <f>ROUND(I313*H313,2)</f>
        <v>0</v>
      </c>
      <c r="K313" s="206" t="s">
        <v>135</v>
      </c>
      <c r="L313" s="44"/>
      <c r="M313" s="211" t="s">
        <v>19</v>
      </c>
      <c r="N313" s="212" t="s">
        <v>47</v>
      </c>
      <c r="O313" s="84"/>
      <c r="P313" s="213">
        <f>O313*H313</f>
        <v>0</v>
      </c>
      <c r="Q313" s="213">
        <v>0</v>
      </c>
      <c r="R313" s="213">
        <f>Q313*H313</f>
        <v>0</v>
      </c>
      <c r="S313" s="213">
        <v>0</v>
      </c>
      <c r="T313" s="21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5" t="s">
        <v>527</v>
      </c>
      <c r="AT313" s="215" t="s">
        <v>131</v>
      </c>
      <c r="AU313" s="215" t="s">
        <v>86</v>
      </c>
      <c r="AY313" s="17" t="s">
        <v>129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7" t="s">
        <v>84</v>
      </c>
      <c r="BK313" s="216">
        <f>ROUND(I313*H313,2)</f>
        <v>0</v>
      </c>
      <c r="BL313" s="17" t="s">
        <v>527</v>
      </c>
      <c r="BM313" s="215" t="s">
        <v>549</v>
      </c>
    </row>
    <row r="314" s="2" customFormat="1">
      <c r="A314" s="38"/>
      <c r="B314" s="39"/>
      <c r="C314" s="40"/>
      <c r="D314" s="217" t="s">
        <v>138</v>
      </c>
      <c r="E314" s="40"/>
      <c r="F314" s="218" t="s">
        <v>548</v>
      </c>
      <c r="G314" s="40"/>
      <c r="H314" s="40"/>
      <c r="I314" s="219"/>
      <c r="J314" s="40"/>
      <c r="K314" s="40"/>
      <c r="L314" s="44"/>
      <c r="M314" s="220"/>
      <c r="N314" s="221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138</v>
      </c>
      <c r="AU314" s="17" t="s">
        <v>86</v>
      </c>
    </row>
    <row r="315" s="2" customFormat="1">
      <c r="A315" s="38"/>
      <c r="B315" s="39"/>
      <c r="C315" s="40"/>
      <c r="D315" s="222" t="s">
        <v>140</v>
      </c>
      <c r="E315" s="40"/>
      <c r="F315" s="223" t="s">
        <v>550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140</v>
      </c>
      <c r="AU315" s="17" t="s">
        <v>86</v>
      </c>
    </row>
    <row r="316" s="2" customFormat="1" ht="16.5" customHeight="1">
      <c r="A316" s="38"/>
      <c r="B316" s="39"/>
      <c r="C316" s="236" t="s">
        <v>551</v>
      </c>
      <c r="D316" s="236" t="s">
        <v>246</v>
      </c>
      <c r="E316" s="237" t="s">
        <v>552</v>
      </c>
      <c r="F316" s="238" t="s">
        <v>553</v>
      </c>
      <c r="G316" s="239" t="s">
        <v>158</v>
      </c>
      <c r="H316" s="240">
        <v>120</v>
      </c>
      <c r="I316" s="241"/>
      <c r="J316" s="242">
        <f>ROUND(I316*H316,2)</f>
        <v>0</v>
      </c>
      <c r="K316" s="238" t="s">
        <v>135</v>
      </c>
      <c r="L316" s="243"/>
      <c r="M316" s="244" t="s">
        <v>19</v>
      </c>
      <c r="N316" s="245" t="s">
        <v>47</v>
      </c>
      <c r="O316" s="84"/>
      <c r="P316" s="213">
        <f>O316*H316</f>
        <v>0</v>
      </c>
      <c r="Q316" s="213">
        <v>0.00022000000000000001</v>
      </c>
      <c r="R316" s="213">
        <f>Q316*H316</f>
        <v>0.0264</v>
      </c>
      <c r="S316" s="213">
        <v>0</v>
      </c>
      <c r="T316" s="21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5" t="s">
        <v>554</v>
      </c>
      <c r="AT316" s="215" t="s">
        <v>246</v>
      </c>
      <c r="AU316" s="215" t="s">
        <v>86</v>
      </c>
      <c r="AY316" s="17" t="s">
        <v>129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7" t="s">
        <v>84</v>
      </c>
      <c r="BK316" s="216">
        <f>ROUND(I316*H316,2)</f>
        <v>0</v>
      </c>
      <c r="BL316" s="17" t="s">
        <v>554</v>
      </c>
      <c r="BM316" s="215" t="s">
        <v>555</v>
      </c>
    </row>
    <row r="317" s="2" customFormat="1">
      <c r="A317" s="38"/>
      <c r="B317" s="39"/>
      <c r="C317" s="40"/>
      <c r="D317" s="217" t="s">
        <v>138</v>
      </c>
      <c r="E317" s="40"/>
      <c r="F317" s="218" t="s">
        <v>553</v>
      </c>
      <c r="G317" s="40"/>
      <c r="H317" s="40"/>
      <c r="I317" s="219"/>
      <c r="J317" s="40"/>
      <c r="K317" s="40"/>
      <c r="L317" s="44"/>
      <c r="M317" s="220"/>
      <c r="N317" s="221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138</v>
      </c>
      <c r="AU317" s="17" t="s">
        <v>86</v>
      </c>
    </row>
    <row r="318" s="12" customFormat="1" ht="22.8" customHeight="1">
      <c r="A318" s="12"/>
      <c r="B318" s="188"/>
      <c r="C318" s="189"/>
      <c r="D318" s="190" t="s">
        <v>75</v>
      </c>
      <c r="E318" s="202" t="s">
        <v>556</v>
      </c>
      <c r="F318" s="202" t="s">
        <v>557</v>
      </c>
      <c r="G318" s="189"/>
      <c r="H318" s="189"/>
      <c r="I318" s="192"/>
      <c r="J318" s="203">
        <f>BK318</f>
        <v>0</v>
      </c>
      <c r="K318" s="189"/>
      <c r="L318" s="194"/>
      <c r="M318" s="195"/>
      <c r="N318" s="196"/>
      <c r="O318" s="196"/>
      <c r="P318" s="197">
        <f>SUM(P319:P324)</f>
        <v>0</v>
      </c>
      <c r="Q318" s="196"/>
      <c r="R318" s="197">
        <f>SUM(R319:R324)</f>
        <v>0.0083999999999999995</v>
      </c>
      <c r="S318" s="196"/>
      <c r="T318" s="198">
        <f>SUM(T319:T324)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199" t="s">
        <v>147</v>
      </c>
      <c r="AT318" s="200" t="s">
        <v>75</v>
      </c>
      <c r="AU318" s="200" t="s">
        <v>84</v>
      </c>
      <c r="AY318" s="199" t="s">
        <v>129</v>
      </c>
      <c r="BK318" s="201">
        <f>SUM(BK319:BK324)</f>
        <v>0</v>
      </c>
    </row>
    <row r="319" s="2" customFormat="1" ht="16.5" customHeight="1">
      <c r="A319" s="38"/>
      <c r="B319" s="39"/>
      <c r="C319" s="204" t="s">
        <v>558</v>
      </c>
      <c r="D319" s="204" t="s">
        <v>131</v>
      </c>
      <c r="E319" s="205" t="s">
        <v>559</v>
      </c>
      <c r="F319" s="206" t="s">
        <v>560</v>
      </c>
      <c r="G319" s="207" t="s">
        <v>158</v>
      </c>
      <c r="H319" s="208">
        <v>60</v>
      </c>
      <c r="I319" s="209"/>
      <c r="J319" s="210">
        <f>ROUND(I319*H319,2)</f>
        <v>0</v>
      </c>
      <c r="K319" s="206" t="s">
        <v>135</v>
      </c>
      <c r="L319" s="44"/>
      <c r="M319" s="211" t="s">
        <v>19</v>
      </c>
      <c r="N319" s="212" t="s">
        <v>47</v>
      </c>
      <c r="O319" s="84"/>
      <c r="P319" s="213">
        <f>O319*H319</f>
        <v>0</v>
      </c>
      <c r="Q319" s="213">
        <v>0</v>
      </c>
      <c r="R319" s="213">
        <f>Q319*H319</f>
        <v>0</v>
      </c>
      <c r="S319" s="213">
        <v>0</v>
      </c>
      <c r="T319" s="21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15" t="s">
        <v>527</v>
      </c>
      <c r="AT319" s="215" t="s">
        <v>131</v>
      </c>
      <c r="AU319" s="215" t="s">
        <v>86</v>
      </c>
      <c r="AY319" s="17" t="s">
        <v>129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7" t="s">
        <v>84</v>
      </c>
      <c r="BK319" s="216">
        <f>ROUND(I319*H319,2)</f>
        <v>0</v>
      </c>
      <c r="BL319" s="17" t="s">
        <v>527</v>
      </c>
      <c r="BM319" s="215" t="s">
        <v>561</v>
      </c>
    </row>
    <row r="320" s="2" customFormat="1">
      <c r="A320" s="38"/>
      <c r="B320" s="39"/>
      <c r="C320" s="40"/>
      <c r="D320" s="217" t="s">
        <v>138</v>
      </c>
      <c r="E320" s="40"/>
      <c r="F320" s="218" t="s">
        <v>562</v>
      </c>
      <c r="G320" s="40"/>
      <c r="H320" s="40"/>
      <c r="I320" s="219"/>
      <c r="J320" s="40"/>
      <c r="K320" s="40"/>
      <c r="L320" s="44"/>
      <c r="M320" s="220"/>
      <c r="N320" s="221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138</v>
      </c>
      <c r="AU320" s="17" t="s">
        <v>86</v>
      </c>
    </row>
    <row r="321" s="2" customFormat="1">
      <c r="A321" s="38"/>
      <c r="B321" s="39"/>
      <c r="C321" s="40"/>
      <c r="D321" s="222" t="s">
        <v>140</v>
      </c>
      <c r="E321" s="40"/>
      <c r="F321" s="223" t="s">
        <v>563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140</v>
      </c>
      <c r="AU321" s="17" t="s">
        <v>86</v>
      </c>
    </row>
    <row r="322" s="2" customFormat="1" ht="16.5" customHeight="1">
      <c r="A322" s="38"/>
      <c r="B322" s="39"/>
      <c r="C322" s="204" t="s">
        <v>564</v>
      </c>
      <c r="D322" s="204" t="s">
        <v>131</v>
      </c>
      <c r="E322" s="205" t="s">
        <v>565</v>
      </c>
      <c r="F322" s="206" t="s">
        <v>566</v>
      </c>
      <c r="G322" s="207" t="s">
        <v>158</v>
      </c>
      <c r="H322" s="208">
        <v>120</v>
      </c>
      <c r="I322" s="209"/>
      <c r="J322" s="210">
        <f>ROUND(I322*H322,2)</f>
        <v>0</v>
      </c>
      <c r="K322" s="206" t="s">
        <v>135</v>
      </c>
      <c r="L322" s="44"/>
      <c r="M322" s="211" t="s">
        <v>19</v>
      </c>
      <c r="N322" s="212" t="s">
        <v>47</v>
      </c>
      <c r="O322" s="84"/>
      <c r="P322" s="213">
        <f>O322*H322</f>
        <v>0</v>
      </c>
      <c r="Q322" s="213">
        <v>6.9999999999999994E-05</v>
      </c>
      <c r="R322" s="213">
        <f>Q322*H322</f>
        <v>0.0083999999999999995</v>
      </c>
      <c r="S322" s="213">
        <v>0</v>
      </c>
      <c r="T322" s="21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15" t="s">
        <v>527</v>
      </c>
      <c r="AT322" s="215" t="s">
        <v>131</v>
      </c>
      <c r="AU322" s="215" t="s">
        <v>86</v>
      </c>
      <c r="AY322" s="17" t="s">
        <v>129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7" t="s">
        <v>84</v>
      </c>
      <c r="BK322" s="216">
        <f>ROUND(I322*H322,2)</f>
        <v>0</v>
      </c>
      <c r="BL322" s="17" t="s">
        <v>527</v>
      </c>
      <c r="BM322" s="215" t="s">
        <v>567</v>
      </c>
    </row>
    <row r="323" s="2" customFormat="1">
      <c r="A323" s="38"/>
      <c r="B323" s="39"/>
      <c r="C323" s="40"/>
      <c r="D323" s="217" t="s">
        <v>138</v>
      </c>
      <c r="E323" s="40"/>
      <c r="F323" s="218" t="s">
        <v>568</v>
      </c>
      <c r="G323" s="40"/>
      <c r="H323" s="40"/>
      <c r="I323" s="219"/>
      <c r="J323" s="40"/>
      <c r="K323" s="40"/>
      <c r="L323" s="44"/>
      <c r="M323" s="220"/>
      <c r="N323" s="221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138</v>
      </c>
      <c r="AU323" s="17" t="s">
        <v>86</v>
      </c>
    </row>
    <row r="324" s="2" customFormat="1">
      <c r="A324" s="38"/>
      <c r="B324" s="39"/>
      <c r="C324" s="40"/>
      <c r="D324" s="222" t="s">
        <v>140</v>
      </c>
      <c r="E324" s="40"/>
      <c r="F324" s="223" t="s">
        <v>569</v>
      </c>
      <c r="G324" s="40"/>
      <c r="H324" s="40"/>
      <c r="I324" s="219"/>
      <c r="J324" s="40"/>
      <c r="K324" s="40"/>
      <c r="L324" s="44"/>
      <c r="M324" s="246"/>
      <c r="N324" s="247"/>
      <c r="O324" s="248"/>
      <c r="P324" s="248"/>
      <c r="Q324" s="248"/>
      <c r="R324" s="248"/>
      <c r="S324" s="248"/>
      <c r="T324" s="249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140</v>
      </c>
      <c r="AU324" s="17" t="s">
        <v>86</v>
      </c>
    </row>
    <row r="325" s="2" customFormat="1" ht="6.96" customHeight="1">
      <c r="A325" s="38"/>
      <c r="B325" s="59"/>
      <c r="C325" s="60"/>
      <c r="D325" s="60"/>
      <c r="E325" s="60"/>
      <c r="F325" s="60"/>
      <c r="G325" s="60"/>
      <c r="H325" s="60"/>
      <c r="I325" s="60"/>
      <c r="J325" s="60"/>
      <c r="K325" s="60"/>
      <c r="L325" s="44"/>
      <c r="M325" s="38"/>
      <c r="O325" s="38"/>
      <c r="P325" s="38"/>
      <c r="Q325" s="38"/>
      <c r="R325" s="38"/>
      <c r="S325" s="38"/>
      <c r="T325" s="3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</row>
  </sheetData>
  <sheetProtection sheet="1" autoFilter="0" formatColumns="0" formatRows="0" objects="1" scenarios="1" spinCount="100000" saltValue="H4NBTmk6Do+nBplD5DyKSNJ4j9q5xkzm29bbawVyPRsmYQ3u9sHhAZwYQ1Ztkj7Q8zRXJXAPtqqTMs1JUZtkbQ==" hashValue="9ZA+KGrFwtTgr1PaaaO8VbXgIDVszsCzq1eiF67lGK/ber2t+RW83xIIXgDKQGff5OKMN9A+cmH9p+Wd1wfREQ==" algorithmName="SHA-512" password="CC35"/>
  <autoFilter ref="C92:K324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4_01/112101101"/>
    <hyperlink ref="F101" r:id="rId2" display="https://podminky.urs.cz/item/CS_URS_2024_01/112251101"/>
    <hyperlink ref="F104" r:id="rId3" display="https://podminky.urs.cz/item/CS_URS_2024_01/113106123"/>
    <hyperlink ref="F108" r:id="rId4" display="https://podminky.urs.cz/item/CS_URS_2024_01/113202111"/>
    <hyperlink ref="F111" r:id="rId5" display="https://podminky.urs.cz/item/CS_URS_2024_01/113203111"/>
    <hyperlink ref="F114" r:id="rId6" display="https://podminky.urs.cz/item/CS_URS_2024_01/121151103"/>
    <hyperlink ref="F118" r:id="rId7" display="https://podminky.urs.cz/item/CS_URS_2024_01/122251101"/>
    <hyperlink ref="F121" r:id="rId8" display="https://podminky.urs.cz/item/CS_URS_2024_01/129001101"/>
    <hyperlink ref="F124" r:id="rId9" display="https://podminky.urs.cz/item/CS_URS_2024_01/132212109"/>
    <hyperlink ref="F127" r:id="rId10" display="https://podminky.urs.cz/item/CS_URS_2024_01/132212332"/>
    <hyperlink ref="F130" r:id="rId11" display="https://podminky.urs.cz/item/CS_URS_2024_01/151101101"/>
    <hyperlink ref="F133" r:id="rId12" display="https://podminky.urs.cz/item/CS_URS_2024_01/151101111"/>
    <hyperlink ref="F136" r:id="rId13" display="https://podminky.urs.cz/item/CS_URS_2024_01/155213511"/>
    <hyperlink ref="F139" r:id="rId14" display="https://podminky.urs.cz/item/CS_URS_2024_01/162211311"/>
    <hyperlink ref="F142" r:id="rId15" display="https://podminky.urs.cz/item/CS_URS_2024_01/162211319"/>
    <hyperlink ref="F145" r:id="rId16" display="https://podminky.urs.cz/item/CS_URS_2024_01/167111101"/>
    <hyperlink ref="F148" r:id="rId17" display="https://podminky.urs.cz/item/CS_URS_2024_01/175111101"/>
    <hyperlink ref="F151" r:id="rId18" display="https://podminky.urs.cz/item/CS_URS_2024_01/180405111"/>
    <hyperlink ref="F156" r:id="rId19" display="https://podminky.urs.cz/item/CS_URS_2024_01/181006113"/>
    <hyperlink ref="F159" r:id="rId20" display="https://podminky.urs.cz/item/CS_URS_2024_01/181111121"/>
    <hyperlink ref="F163" r:id="rId21" display="https://podminky.urs.cz/item/CS_URS_2023_02/339921133"/>
    <hyperlink ref="F171" r:id="rId22" display="https://podminky.urs.cz/item/CS_URS_2024_01/564661111"/>
    <hyperlink ref="F179" r:id="rId23" display="https://podminky.urs.cz/item/CS_URS_2024_01/564741101"/>
    <hyperlink ref="F183" r:id="rId24" display="https://podminky.urs.cz/item/CS_URS_2024_01/564771101"/>
    <hyperlink ref="F186" r:id="rId25" display="https://podminky.urs.cz/item/CS_URS_2023_02/596211253"/>
    <hyperlink ref="F195" r:id="rId26" display="https://podminky.urs.cz/item/CS_URS_2024_01/596212212"/>
    <hyperlink ref="F203" r:id="rId27" display="https://podminky.urs.cz/item/CS_URS_2024_01/175111101.1"/>
    <hyperlink ref="F209" r:id="rId28" display="https://podminky.urs.cz/item/CS_URS_2024_01/871350410"/>
    <hyperlink ref="F212" r:id="rId29" display="https://podminky.urs.cz/item/CS_URS_2024_01/899101211"/>
    <hyperlink ref="F215" r:id="rId30" display="https://podminky.urs.cz/item/CS_URS_2024_01/899103112"/>
    <hyperlink ref="F221" r:id="rId31" display="https://podminky.urs.cz/item/CS_URS_2024_01/914111111"/>
    <hyperlink ref="F226" r:id="rId32" display="https://podminky.urs.cz/item/CS_URS_2024_01/914511111"/>
    <hyperlink ref="F231" r:id="rId33" display="https://podminky.urs.cz/item/CS_URS_2024_01/915131116"/>
    <hyperlink ref="F234" r:id="rId34" display="https://podminky.urs.cz/item/CS_URS_2024_01/916131213"/>
    <hyperlink ref="F240" r:id="rId35" display="https://podminky.urs.cz/item/CS_URS_2024_01/919112114"/>
    <hyperlink ref="F243" r:id="rId36" display="https://podminky.urs.cz/item/CS_URS_2024_01/919122132"/>
    <hyperlink ref="F247" r:id="rId37" display="https://podminky.urs.cz/item/CS_URS_2024_01/997221561"/>
    <hyperlink ref="F250" r:id="rId38" display="https://podminky.urs.cz/item/CS_URS_2024_01/997221569"/>
    <hyperlink ref="F254" r:id="rId39" display="https://podminky.urs.cz/item/CS_URS_2024_01/997221611"/>
    <hyperlink ref="F257" r:id="rId40" display="https://podminky.urs.cz/item/CS_URS_2024_01/997221615"/>
    <hyperlink ref="F260" r:id="rId41" display="https://podminky.urs.cz/item/CS_URS_2024_01/997221873"/>
    <hyperlink ref="F264" r:id="rId42" display="https://podminky.urs.cz/item/CS_URS_2024_01/998223011"/>
    <hyperlink ref="F269" r:id="rId43" display="https://podminky.urs.cz/item/CS_URS_2024_01/741122233"/>
    <hyperlink ref="F274" r:id="rId44" display="https://podminky.urs.cz/item/CS_URS_2024_01/741130025"/>
    <hyperlink ref="F279" r:id="rId45" display="https://podminky.urs.cz/item/CS_URS_2024_01/741321003"/>
    <hyperlink ref="F288" r:id="rId46" display="https://podminky.urs.cz/item/CS_URS_2024_01/742123001"/>
    <hyperlink ref="F293" r:id="rId47" display="https://podminky.urs.cz/item/CS_URS_2024_01/742124001"/>
    <hyperlink ref="F296" r:id="rId48" display="https://podminky.urs.cz/item/CS_URS_2024_01/742330024"/>
    <hyperlink ref="F315" r:id="rId49" display="https://podminky.urs.cz/item/CS_URS_2024_01/220060423"/>
    <hyperlink ref="F321" r:id="rId50" display="https://podminky.urs.cz/item/CS_URS_2024_01/460661115"/>
    <hyperlink ref="F324" r:id="rId51" display="https://podminky.urs.cz/item/CS_URS_2024_01/4606711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Sjezd u Centrálního Příjmu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570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5. 8. 2023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37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38</v>
      </c>
      <c r="F24" s="38"/>
      <c r="G24" s="38"/>
      <c r="H24" s="38"/>
      <c r="I24" s="132" t="s">
        <v>29</v>
      </c>
      <c r="J24" s="136" t="s">
        <v>39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ROUND((SUM(BE81:BE86)),  2)</f>
        <v>0</v>
      </c>
      <c r="G33" s="38"/>
      <c r="H33" s="38"/>
      <c r="I33" s="148">
        <v>0.20999999999999999</v>
      </c>
      <c r="J33" s="147">
        <f>ROUND(((SUM(BE81:BE86))*I33),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ROUND((SUM(BF81:BF86)),  2)</f>
        <v>0</v>
      </c>
      <c r="G34" s="38"/>
      <c r="H34" s="38"/>
      <c r="I34" s="148">
        <v>0.14999999999999999</v>
      </c>
      <c r="J34" s="147">
        <f>ROUND(((SUM(BF81:BF86))*I34),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ROUND((SUM(BG81:BG86)),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ROUND((SUM(BH81:BH86)),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ROUND((SUM(BI81:BI86)),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Sjezd u Centrálního Příjmu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02 - Vjezdový/výjezdový systém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Nemocnice Havířov</v>
      </c>
      <c r="G52" s="40"/>
      <c r="H52" s="40"/>
      <c r="I52" s="32" t="s">
        <v>23</v>
      </c>
      <c r="J52" s="72" t="str">
        <f>IF(J12="","",J12)</f>
        <v>5. 8. 2023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Nemocnice Havířov, p.o.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Amun Pro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100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103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114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Sjezd u Centrálního Příjmu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94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02 - Vjezdový/výjezdový systém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Nemocnice Havířov</v>
      </c>
      <c r="G75" s="40"/>
      <c r="H75" s="40"/>
      <c r="I75" s="32" t="s">
        <v>23</v>
      </c>
      <c r="J75" s="72" t="str">
        <f>IF(J12="","",J12)</f>
        <v>5. 8. 2023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Nemocnice Havířov, p.o.</v>
      </c>
      <c r="G77" s="40"/>
      <c r="H77" s="40"/>
      <c r="I77" s="32" t="s">
        <v>33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31</v>
      </c>
      <c r="D78" s="40"/>
      <c r="E78" s="40"/>
      <c r="F78" s="27" t="str">
        <f>IF(E18="","",E18)</f>
        <v>Vyplň údaj</v>
      </c>
      <c r="G78" s="40"/>
      <c r="H78" s="40"/>
      <c r="I78" s="32" t="s">
        <v>36</v>
      </c>
      <c r="J78" s="36" t="str">
        <f>E24</f>
        <v>Amun Pro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115</v>
      </c>
      <c r="D80" s="180" t="s">
        <v>61</v>
      </c>
      <c r="E80" s="180" t="s">
        <v>57</v>
      </c>
      <c r="F80" s="180" t="s">
        <v>58</v>
      </c>
      <c r="G80" s="180" t="s">
        <v>116</v>
      </c>
      <c r="H80" s="180" t="s">
        <v>117</v>
      </c>
      <c r="I80" s="180" t="s">
        <v>118</v>
      </c>
      <c r="J80" s="180" t="s">
        <v>98</v>
      </c>
      <c r="K80" s="181" t="s">
        <v>119</v>
      </c>
      <c r="L80" s="182"/>
      <c r="M80" s="92" t="s">
        <v>19</v>
      </c>
      <c r="N80" s="93" t="s">
        <v>46</v>
      </c>
      <c r="O80" s="93" t="s">
        <v>120</v>
      </c>
      <c r="P80" s="93" t="s">
        <v>121</v>
      </c>
      <c r="Q80" s="93" t="s">
        <v>122</v>
      </c>
      <c r="R80" s="93" t="s">
        <v>123</v>
      </c>
      <c r="S80" s="93" t="s">
        <v>124</v>
      </c>
      <c r="T80" s="94" t="s">
        <v>125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126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0.080000000000000002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75</v>
      </c>
      <c r="AU81" s="17" t="s">
        <v>99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75</v>
      </c>
      <c r="E82" s="191" t="s">
        <v>127</v>
      </c>
      <c r="F82" s="191" t="s">
        <v>128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0.080000000000000002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84</v>
      </c>
      <c r="AT82" s="200" t="s">
        <v>75</v>
      </c>
      <c r="AU82" s="200" t="s">
        <v>76</v>
      </c>
      <c r="AY82" s="199" t="s">
        <v>129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75</v>
      </c>
      <c r="E83" s="202" t="s">
        <v>162</v>
      </c>
      <c r="F83" s="202" t="s">
        <v>276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SUM(P84:P86)</f>
        <v>0</v>
      </c>
      <c r="Q83" s="196"/>
      <c r="R83" s="197">
        <f>SUM(R84:R86)</f>
        <v>0.080000000000000002</v>
      </c>
      <c r="S83" s="196"/>
      <c r="T83" s="198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84</v>
      </c>
      <c r="AT83" s="200" t="s">
        <v>75</v>
      </c>
      <c r="AU83" s="200" t="s">
        <v>84</v>
      </c>
      <c r="AY83" s="199" t="s">
        <v>129</v>
      </c>
      <c r="BK83" s="201">
        <f>SUM(BK84:BK86)</f>
        <v>0</v>
      </c>
    </row>
    <row r="84" s="2" customFormat="1" ht="21.75" customHeight="1">
      <c r="A84" s="38"/>
      <c r="B84" s="39"/>
      <c r="C84" s="236" t="s">
        <v>84</v>
      </c>
      <c r="D84" s="236" t="s">
        <v>246</v>
      </c>
      <c r="E84" s="237" t="s">
        <v>571</v>
      </c>
      <c r="F84" s="238" t="s">
        <v>572</v>
      </c>
      <c r="G84" s="239" t="s">
        <v>134</v>
      </c>
      <c r="H84" s="240">
        <v>1</v>
      </c>
      <c r="I84" s="241"/>
      <c r="J84" s="242">
        <f>ROUND(I84*H84,2)</f>
        <v>0</v>
      </c>
      <c r="K84" s="238" t="s">
        <v>266</v>
      </c>
      <c r="L84" s="243"/>
      <c r="M84" s="244" t="s">
        <v>19</v>
      </c>
      <c r="N84" s="245" t="s">
        <v>47</v>
      </c>
      <c r="O84" s="84"/>
      <c r="P84" s="213">
        <f>O84*H84</f>
        <v>0</v>
      </c>
      <c r="Q84" s="213">
        <v>0.080000000000000002</v>
      </c>
      <c r="R84" s="213">
        <f>Q84*H84</f>
        <v>0.080000000000000002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183</v>
      </c>
      <c r="AT84" s="215" t="s">
        <v>246</v>
      </c>
      <c r="AU84" s="215" t="s">
        <v>86</v>
      </c>
      <c r="AY84" s="17" t="s">
        <v>129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84</v>
      </c>
      <c r="BK84" s="216">
        <f>ROUND(I84*H84,2)</f>
        <v>0</v>
      </c>
      <c r="BL84" s="17" t="s">
        <v>136</v>
      </c>
      <c r="BM84" s="215" t="s">
        <v>573</v>
      </c>
    </row>
    <row r="85" s="2" customFormat="1">
      <c r="A85" s="38"/>
      <c r="B85" s="39"/>
      <c r="C85" s="40"/>
      <c r="D85" s="217" t="s">
        <v>138</v>
      </c>
      <c r="E85" s="40"/>
      <c r="F85" s="218" t="s">
        <v>572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138</v>
      </c>
      <c r="AU85" s="17" t="s">
        <v>86</v>
      </c>
    </row>
    <row r="86" s="2" customFormat="1">
      <c r="A86" s="38"/>
      <c r="B86" s="39"/>
      <c r="C86" s="40"/>
      <c r="D86" s="217" t="s">
        <v>154</v>
      </c>
      <c r="E86" s="40"/>
      <c r="F86" s="224" t="s">
        <v>574</v>
      </c>
      <c r="G86" s="40"/>
      <c r="H86" s="40"/>
      <c r="I86" s="219"/>
      <c r="J86" s="40"/>
      <c r="K86" s="40"/>
      <c r="L86" s="44"/>
      <c r="M86" s="246"/>
      <c r="N86" s="247"/>
      <c r="O86" s="248"/>
      <c r="P86" s="248"/>
      <c r="Q86" s="248"/>
      <c r="R86" s="248"/>
      <c r="S86" s="248"/>
      <c r="T86" s="249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154</v>
      </c>
      <c r="AU86" s="17" t="s">
        <v>86</v>
      </c>
    </row>
    <row r="87" s="2" customFormat="1" ht="6.96" customHeight="1">
      <c r="A87" s="38"/>
      <c r="B87" s="59"/>
      <c r="C87" s="60"/>
      <c r="D87" s="60"/>
      <c r="E87" s="60"/>
      <c r="F87" s="60"/>
      <c r="G87" s="60"/>
      <c r="H87" s="60"/>
      <c r="I87" s="60"/>
      <c r="J87" s="60"/>
      <c r="K87" s="60"/>
      <c r="L87" s="44"/>
      <c r="M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</sheetData>
  <sheetProtection sheet="1" autoFilter="0" formatColumns="0" formatRows="0" objects="1" scenarios="1" spinCount="100000" saltValue="+b5YTEfKAQQ8Gm9689NBkWOcWpnb0uc+w+4unqOSuLXxKcmcMNB4IzTrLvyrm03c7MB89hGkLuxRHsCQAZUdMg==" hashValue="I2t3Z6pHKVmYNn6zTLQ2NyDMhzOt16aK2NeGw8nXzQs8uaRhnjg6nLhj6yiF0/tsuH79T5O3iT+HnbhWPLKplQ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Sjezd u Centrálního Příjmu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575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5. 8. 2023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37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38</v>
      </c>
      <c r="F24" s="38"/>
      <c r="G24" s="38"/>
      <c r="H24" s="38"/>
      <c r="I24" s="132" t="s">
        <v>29</v>
      </c>
      <c r="J24" s="136" t="s">
        <v>39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ROUND((SUM(BE84:BE102)),  2)</f>
        <v>0</v>
      </c>
      <c r="G33" s="38"/>
      <c r="H33" s="38"/>
      <c r="I33" s="148">
        <v>0.20999999999999999</v>
      </c>
      <c r="J33" s="147">
        <f>ROUND(((SUM(BE84:BE102))*I33),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ROUND((SUM(BF84:BF102)),  2)</f>
        <v>0</v>
      </c>
      <c r="G34" s="38"/>
      <c r="H34" s="38"/>
      <c r="I34" s="148">
        <v>0.14999999999999999</v>
      </c>
      <c r="J34" s="147">
        <f>ROUND(((SUM(BF84:BF102))*I34),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ROUND((SUM(BG84:BG102)),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ROUND((SUM(BH84:BH102)),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ROUND((SUM(BI84:BI102)),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Sjezd u Centrálního Příjmu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03 - VRN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Nemocnice Havířov</v>
      </c>
      <c r="G52" s="40"/>
      <c r="H52" s="40"/>
      <c r="I52" s="32" t="s">
        <v>23</v>
      </c>
      <c r="J52" s="72" t="str">
        <f>IF(J12="","",J12)</f>
        <v>5. 8. 2023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Nemocnice Havířov, p.o.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Amun Pro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576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577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578</v>
      </c>
      <c r="E62" s="174"/>
      <c r="F62" s="174"/>
      <c r="G62" s="174"/>
      <c r="H62" s="174"/>
      <c r="I62" s="174"/>
      <c r="J62" s="175">
        <f>J91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579</v>
      </c>
      <c r="E63" s="174"/>
      <c r="F63" s="174"/>
      <c r="G63" s="174"/>
      <c r="H63" s="174"/>
      <c r="I63" s="174"/>
      <c r="J63" s="175">
        <f>J95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580</v>
      </c>
      <c r="E64" s="174"/>
      <c r="F64" s="174"/>
      <c r="G64" s="174"/>
      <c r="H64" s="174"/>
      <c r="I64" s="174"/>
      <c r="J64" s="175">
        <f>J99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114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Sjezd u Centrálního Příjmu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94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03 - VRN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Nemocnice Havířov</v>
      </c>
      <c r="G78" s="40"/>
      <c r="H78" s="40"/>
      <c r="I78" s="32" t="s">
        <v>23</v>
      </c>
      <c r="J78" s="72" t="str">
        <f>IF(J12="","",J12)</f>
        <v>5. 8. 2023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Nemocnice Havířov, p.o.</v>
      </c>
      <c r="G80" s="40"/>
      <c r="H80" s="40"/>
      <c r="I80" s="32" t="s">
        <v>33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40"/>
      <c r="E81" s="40"/>
      <c r="F81" s="27" t="str">
        <f>IF(E18="","",E18)</f>
        <v>Vyplň údaj</v>
      </c>
      <c r="G81" s="40"/>
      <c r="H81" s="40"/>
      <c r="I81" s="32" t="s">
        <v>36</v>
      </c>
      <c r="J81" s="36" t="str">
        <f>E24</f>
        <v>Amun Pro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115</v>
      </c>
      <c r="D83" s="180" t="s">
        <v>61</v>
      </c>
      <c r="E83" s="180" t="s">
        <v>57</v>
      </c>
      <c r="F83" s="180" t="s">
        <v>58</v>
      </c>
      <c r="G83" s="180" t="s">
        <v>116</v>
      </c>
      <c r="H83" s="180" t="s">
        <v>117</v>
      </c>
      <c r="I83" s="180" t="s">
        <v>118</v>
      </c>
      <c r="J83" s="180" t="s">
        <v>98</v>
      </c>
      <c r="K83" s="181" t="s">
        <v>119</v>
      </c>
      <c r="L83" s="182"/>
      <c r="M83" s="92" t="s">
        <v>19</v>
      </c>
      <c r="N83" s="93" t="s">
        <v>46</v>
      </c>
      <c r="O83" s="93" t="s">
        <v>120</v>
      </c>
      <c r="P83" s="93" t="s">
        <v>121</v>
      </c>
      <c r="Q83" s="93" t="s">
        <v>122</v>
      </c>
      <c r="R83" s="93" t="s">
        <v>123</v>
      </c>
      <c r="S83" s="93" t="s">
        <v>124</v>
      </c>
      <c r="T83" s="94" t="s">
        <v>125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126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</v>
      </c>
      <c r="S84" s="96"/>
      <c r="T84" s="186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75</v>
      </c>
      <c r="AU84" s="17" t="s">
        <v>99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75</v>
      </c>
      <c r="E85" s="191" t="s">
        <v>91</v>
      </c>
      <c r="F85" s="191" t="s">
        <v>581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P86+P91+P95+P99</f>
        <v>0</v>
      </c>
      <c r="Q85" s="196"/>
      <c r="R85" s="197">
        <f>R86+R91+R95+R99</f>
        <v>0</v>
      </c>
      <c r="S85" s="196"/>
      <c r="T85" s="198">
        <f>T86+T91+T95+T99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162</v>
      </c>
      <c r="AT85" s="200" t="s">
        <v>75</v>
      </c>
      <c r="AU85" s="200" t="s">
        <v>76</v>
      </c>
      <c r="AY85" s="199" t="s">
        <v>129</v>
      </c>
      <c r="BK85" s="201">
        <f>BK86+BK91+BK95+BK99</f>
        <v>0</v>
      </c>
    </row>
    <row r="86" s="12" customFormat="1" ht="22.8" customHeight="1">
      <c r="A86" s="12"/>
      <c r="B86" s="188"/>
      <c r="C86" s="189"/>
      <c r="D86" s="190" t="s">
        <v>75</v>
      </c>
      <c r="E86" s="202" t="s">
        <v>582</v>
      </c>
      <c r="F86" s="202" t="s">
        <v>583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SUM(P87:P90)</f>
        <v>0</v>
      </c>
      <c r="Q86" s="196"/>
      <c r="R86" s="197">
        <f>SUM(R87:R90)</f>
        <v>0</v>
      </c>
      <c r="S86" s="196"/>
      <c r="T86" s="198">
        <f>SUM(T87:T90)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162</v>
      </c>
      <c r="AT86" s="200" t="s">
        <v>75</v>
      </c>
      <c r="AU86" s="200" t="s">
        <v>84</v>
      </c>
      <c r="AY86" s="199" t="s">
        <v>129</v>
      </c>
      <c r="BK86" s="201">
        <f>SUM(BK87:BK90)</f>
        <v>0</v>
      </c>
    </row>
    <row r="87" s="2" customFormat="1" ht="16.5" customHeight="1">
      <c r="A87" s="38"/>
      <c r="B87" s="39"/>
      <c r="C87" s="204" t="s">
        <v>84</v>
      </c>
      <c r="D87" s="204" t="s">
        <v>131</v>
      </c>
      <c r="E87" s="205" t="s">
        <v>584</v>
      </c>
      <c r="F87" s="206" t="s">
        <v>583</v>
      </c>
      <c r="G87" s="207" t="s">
        <v>585</v>
      </c>
      <c r="H87" s="208">
        <v>1</v>
      </c>
      <c r="I87" s="209"/>
      <c r="J87" s="210">
        <f>ROUND(I87*H87,2)</f>
        <v>0</v>
      </c>
      <c r="K87" s="206" t="s">
        <v>266</v>
      </c>
      <c r="L87" s="44"/>
      <c r="M87" s="211" t="s">
        <v>19</v>
      </c>
      <c r="N87" s="212" t="s">
        <v>47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586</v>
      </c>
      <c r="AT87" s="215" t="s">
        <v>131</v>
      </c>
      <c r="AU87" s="215" t="s">
        <v>86</v>
      </c>
      <c r="AY87" s="17" t="s">
        <v>129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84</v>
      </c>
      <c r="BK87" s="216">
        <f>ROUND(I87*H87,2)</f>
        <v>0</v>
      </c>
      <c r="BL87" s="17" t="s">
        <v>586</v>
      </c>
      <c r="BM87" s="215" t="s">
        <v>587</v>
      </c>
    </row>
    <row r="88" s="2" customFormat="1">
      <c r="A88" s="38"/>
      <c r="B88" s="39"/>
      <c r="C88" s="40"/>
      <c r="D88" s="217" t="s">
        <v>138</v>
      </c>
      <c r="E88" s="40"/>
      <c r="F88" s="218" t="s">
        <v>583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138</v>
      </c>
      <c r="AU88" s="17" t="s">
        <v>86</v>
      </c>
    </row>
    <row r="89" s="2" customFormat="1">
      <c r="A89" s="38"/>
      <c r="B89" s="39"/>
      <c r="C89" s="40"/>
      <c r="D89" s="222" t="s">
        <v>140</v>
      </c>
      <c r="E89" s="40"/>
      <c r="F89" s="223" t="s">
        <v>588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140</v>
      </c>
      <c r="AU89" s="17" t="s">
        <v>86</v>
      </c>
    </row>
    <row r="90" s="2" customFormat="1">
      <c r="A90" s="38"/>
      <c r="B90" s="39"/>
      <c r="C90" s="40"/>
      <c r="D90" s="217" t="s">
        <v>154</v>
      </c>
      <c r="E90" s="40"/>
      <c r="F90" s="224" t="s">
        <v>589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154</v>
      </c>
      <c r="AU90" s="17" t="s">
        <v>86</v>
      </c>
    </row>
    <row r="91" s="12" customFormat="1" ht="22.8" customHeight="1">
      <c r="A91" s="12"/>
      <c r="B91" s="188"/>
      <c r="C91" s="189"/>
      <c r="D91" s="190" t="s">
        <v>75</v>
      </c>
      <c r="E91" s="202" t="s">
        <v>590</v>
      </c>
      <c r="F91" s="202" t="s">
        <v>591</v>
      </c>
      <c r="G91" s="189"/>
      <c r="H91" s="189"/>
      <c r="I91" s="192"/>
      <c r="J91" s="203">
        <f>BK91</f>
        <v>0</v>
      </c>
      <c r="K91" s="189"/>
      <c r="L91" s="194"/>
      <c r="M91" s="195"/>
      <c r="N91" s="196"/>
      <c r="O91" s="196"/>
      <c r="P91" s="197">
        <f>SUM(P92:P94)</f>
        <v>0</v>
      </c>
      <c r="Q91" s="196"/>
      <c r="R91" s="197">
        <f>SUM(R92:R94)</f>
        <v>0</v>
      </c>
      <c r="S91" s="196"/>
      <c r="T91" s="198">
        <f>SUM(T92:T94)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162</v>
      </c>
      <c r="AT91" s="200" t="s">
        <v>75</v>
      </c>
      <c r="AU91" s="200" t="s">
        <v>84</v>
      </c>
      <c r="AY91" s="199" t="s">
        <v>129</v>
      </c>
      <c r="BK91" s="201">
        <f>SUM(BK92:BK94)</f>
        <v>0</v>
      </c>
    </row>
    <row r="92" s="2" customFormat="1" ht="16.5" customHeight="1">
      <c r="A92" s="38"/>
      <c r="B92" s="39"/>
      <c r="C92" s="204" t="s">
        <v>86</v>
      </c>
      <c r="D92" s="204" t="s">
        <v>131</v>
      </c>
      <c r="E92" s="205" t="s">
        <v>592</v>
      </c>
      <c r="F92" s="206" t="s">
        <v>591</v>
      </c>
      <c r="G92" s="207" t="s">
        <v>585</v>
      </c>
      <c r="H92" s="208">
        <v>1</v>
      </c>
      <c r="I92" s="209"/>
      <c r="J92" s="210">
        <f>ROUND(I92*H92,2)</f>
        <v>0</v>
      </c>
      <c r="K92" s="206" t="s">
        <v>266</v>
      </c>
      <c r="L92" s="44"/>
      <c r="M92" s="211" t="s">
        <v>19</v>
      </c>
      <c r="N92" s="212" t="s">
        <v>47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586</v>
      </c>
      <c r="AT92" s="215" t="s">
        <v>131</v>
      </c>
      <c r="AU92" s="215" t="s">
        <v>86</v>
      </c>
      <c r="AY92" s="17" t="s">
        <v>129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84</v>
      </c>
      <c r="BK92" s="216">
        <f>ROUND(I92*H92,2)</f>
        <v>0</v>
      </c>
      <c r="BL92" s="17" t="s">
        <v>586</v>
      </c>
      <c r="BM92" s="215" t="s">
        <v>593</v>
      </c>
    </row>
    <row r="93" s="2" customFormat="1">
      <c r="A93" s="38"/>
      <c r="B93" s="39"/>
      <c r="C93" s="40"/>
      <c r="D93" s="217" t="s">
        <v>138</v>
      </c>
      <c r="E93" s="40"/>
      <c r="F93" s="218" t="s">
        <v>591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138</v>
      </c>
      <c r="AU93" s="17" t="s">
        <v>86</v>
      </c>
    </row>
    <row r="94" s="2" customFormat="1">
      <c r="A94" s="38"/>
      <c r="B94" s="39"/>
      <c r="C94" s="40"/>
      <c r="D94" s="222" t="s">
        <v>140</v>
      </c>
      <c r="E94" s="40"/>
      <c r="F94" s="223" t="s">
        <v>594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140</v>
      </c>
      <c r="AU94" s="17" t="s">
        <v>86</v>
      </c>
    </row>
    <row r="95" s="12" customFormat="1" ht="22.8" customHeight="1">
      <c r="A95" s="12"/>
      <c r="B95" s="188"/>
      <c r="C95" s="189"/>
      <c r="D95" s="190" t="s">
        <v>75</v>
      </c>
      <c r="E95" s="202" t="s">
        <v>595</v>
      </c>
      <c r="F95" s="202" t="s">
        <v>596</v>
      </c>
      <c r="G95" s="189"/>
      <c r="H95" s="189"/>
      <c r="I95" s="192"/>
      <c r="J95" s="203">
        <f>BK95</f>
        <v>0</v>
      </c>
      <c r="K95" s="189"/>
      <c r="L95" s="194"/>
      <c r="M95" s="195"/>
      <c r="N95" s="196"/>
      <c r="O95" s="196"/>
      <c r="P95" s="197">
        <f>SUM(P96:P98)</f>
        <v>0</v>
      </c>
      <c r="Q95" s="196"/>
      <c r="R95" s="197">
        <f>SUM(R96:R98)</f>
        <v>0</v>
      </c>
      <c r="S95" s="196"/>
      <c r="T95" s="198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162</v>
      </c>
      <c r="AT95" s="200" t="s">
        <v>75</v>
      </c>
      <c r="AU95" s="200" t="s">
        <v>84</v>
      </c>
      <c r="AY95" s="199" t="s">
        <v>129</v>
      </c>
      <c r="BK95" s="201">
        <f>SUM(BK96:BK98)</f>
        <v>0</v>
      </c>
    </row>
    <row r="96" s="2" customFormat="1" ht="16.5" customHeight="1">
      <c r="A96" s="38"/>
      <c r="B96" s="39"/>
      <c r="C96" s="204" t="s">
        <v>147</v>
      </c>
      <c r="D96" s="204" t="s">
        <v>131</v>
      </c>
      <c r="E96" s="205" t="s">
        <v>597</v>
      </c>
      <c r="F96" s="206" t="s">
        <v>596</v>
      </c>
      <c r="G96" s="207" t="s">
        <v>585</v>
      </c>
      <c r="H96" s="208">
        <v>1</v>
      </c>
      <c r="I96" s="209"/>
      <c r="J96" s="210">
        <f>ROUND(I96*H96,2)</f>
        <v>0</v>
      </c>
      <c r="K96" s="206" t="s">
        <v>266</v>
      </c>
      <c r="L96" s="44"/>
      <c r="M96" s="211" t="s">
        <v>19</v>
      </c>
      <c r="N96" s="212" t="s">
        <v>47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586</v>
      </c>
      <c r="AT96" s="215" t="s">
        <v>131</v>
      </c>
      <c r="AU96" s="215" t="s">
        <v>86</v>
      </c>
      <c r="AY96" s="17" t="s">
        <v>129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84</v>
      </c>
      <c r="BK96" s="216">
        <f>ROUND(I96*H96,2)</f>
        <v>0</v>
      </c>
      <c r="BL96" s="17" t="s">
        <v>586</v>
      </c>
      <c r="BM96" s="215" t="s">
        <v>598</v>
      </c>
    </row>
    <row r="97" s="2" customFormat="1">
      <c r="A97" s="38"/>
      <c r="B97" s="39"/>
      <c r="C97" s="40"/>
      <c r="D97" s="217" t="s">
        <v>138</v>
      </c>
      <c r="E97" s="40"/>
      <c r="F97" s="218" t="s">
        <v>596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138</v>
      </c>
      <c r="AU97" s="17" t="s">
        <v>86</v>
      </c>
    </row>
    <row r="98" s="2" customFormat="1">
      <c r="A98" s="38"/>
      <c r="B98" s="39"/>
      <c r="C98" s="40"/>
      <c r="D98" s="222" t="s">
        <v>140</v>
      </c>
      <c r="E98" s="40"/>
      <c r="F98" s="223" t="s">
        <v>599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140</v>
      </c>
      <c r="AU98" s="17" t="s">
        <v>86</v>
      </c>
    </row>
    <row r="99" s="12" customFormat="1" ht="22.8" customHeight="1">
      <c r="A99" s="12"/>
      <c r="B99" s="188"/>
      <c r="C99" s="189"/>
      <c r="D99" s="190" t="s">
        <v>75</v>
      </c>
      <c r="E99" s="202" t="s">
        <v>600</v>
      </c>
      <c r="F99" s="202" t="s">
        <v>601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SUM(P100:P102)</f>
        <v>0</v>
      </c>
      <c r="Q99" s="196"/>
      <c r="R99" s="197">
        <f>SUM(R100:R102)</f>
        <v>0</v>
      </c>
      <c r="S99" s="196"/>
      <c r="T99" s="198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162</v>
      </c>
      <c r="AT99" s="200" t="s">
        <v>75</v>
      </c>
      <c r="AU99" s="200" t="s">
        <v>84</v>
      </c>
      <c r="AY99" s="199" t="s">
        <v>129</v>
      </c>
      <c r="BK99" s="201">
        <f>SUM(BK100:BK102)</f>
        <v>0</v>
      </c>
    </row>
    <row r="100" s="2" customFormat="1" ht="16.5" customHeight="1">
      <c r="A100" s="38"/>
      <c r="B100" s="39"/>
      <c r="C100" s="204" t="s">
        <v>136</v>
      </c>
      <c r="D100" s="204" t="s">
        <v>131</v>
      </c>
      <c r="E100" s="205" t="s">
        <v>602</v>
      </c>
      <c r="F100" s="206" t="s">
        <v>601</v>
      </c>
      <c r="G100" s="207" t="s">
        <v>585</v>
      </c>
      <c r="H100" s="208">
        <v>1</v>
      </c>
      <c r="I100" s="209"/>
      <c r="J100" s="210">
        <f>ROUND(I100*H100,2)</f>
        <v>0</v>
      </c>
      <c r="K100" s="206" t="s">
        <v>266</v>
      </c>
      <c r="L100" s="44"/>
      <c r="M100" s="211" t="s">
        <v>19</v>
      </c>
      <c r="N100" s="212" t="s">
        <v>47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586</v>
      </c>
      <c r="AT100" s="215" t="s">
        <v>131</v>
      </c>
      <c r="AU100" s="215" t="s">
        <v>86</v>
      </c>
      <c r="AY100" s="17" t="s">
        <v>129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84</v>
      </c>
      <c r="BK100" s="216">
        <f>ROUND(I100*H100,2)</f>
        <v>0</v>
      </c>
      <c r="BL100" s="17" t="s">
        <v>586</v>
      </c>
      <c r="BM100" s="215" t="s">
        <v>603</v>
      </c>
    </row>
    <row r="101" s="2" customFormat="1">
      <c r="A101" s="38"/>
      <c r="B101" s="39"/>
      <c r="C101" s="40"/>
      <c r="D101" s="217" t="s">
        <v>138</v>
      </c>
      <c r="E101" s="40"/>
      <c r="F101" s="218" t="s">
        <v>601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138</v>
      </c>
      <c r="AU101" s="17" t="s">
        <v>86</v>
      </c>
    </row>
    <row r="102" s="2" customFormat="1">
      <c r="A102" s="38"/>
      <c r="B102" s="39"/>
      <c r="C102" s="40"/>
      <c r="D102" s="222" t="s">
        <v>140</v>
      </c>
      <c r="E102" s="40"/>
      <c r="F102" s="223" t="s">
        <v>604</v>
      </c>
      <c r="G102" s="40"/>
      <c r="H102" s="40"/>
      <c r="I102" s="219"/>
      <c r="J102" s="40"/>
      <c r="K102" s="40"/>
      <c r="L102" s="44"/>
      <c r="M102" s="246"/>
      <c r="N102" s="247"/>
      <c r="O102" s="248"/>
      <c r="P102" s="248"/>
      <c r="Q102" s="248"/>
      <c r="R102" s="248"/>
      <c r="S102" s="248"/>
      <c r="T102" s="249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140</v>
      </c>
      <c r="AU102" s="17" t="s">
        <v>86</v>
      </c>
    </row>
    <row r="103" s="2" customFormat="1" ht="6.96" customHeight="1">
      <c r="A103" s="38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44"/>
      <c r="M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</sheetData>
  <sheetProtection sheet="1" autoFilter="0" formatColumns="0" formatRows="0" objects="1" scenarios="1" spinCount="100000" saltValue="0IFA2e2D1oMOjrXGHZeEUmaSH6SjlK7OFZxa/ptaDJutsiIwzbIEln0SB7yXvne84zTBoYOVMYFu6MnJCbCLJA==" hashValue="YLQJixoDMF615A2ch8goc+0+50HdHnpf9uB11hL1VAuFDOhOhwTJqRYgAHprnloVgnJNF8xo6gx7PdaD58Tv7A==" algorithmName="SHA-512" password="CC35"/>
  <autoFilter ref="C83:K10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2/010001000"/>
    <hyperlink ref="F94" r:id="rId2" display="https://podminky.urs.cz/item/CS_URS_2023_02/020001000"/>
    <hyperlink ref="F98" r:id="rId3" display="https://podminky.urs.cz/item/CS_URS_2023_02/030001000"/>
    <hyperlink ref="F102" r:id="rId4" display="https://podminky.urs.cz/item/CS_URS_2023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0" customWidth="1"/>
    <col min="2" max="2" width="1.667969" style="250" customWidth="1"/>
    <col min="3" max="4" width="5" style="250" customWidth="1"/>
    <col min="5" max="5" width="11.66016" style="250" customWidth="1"/>
    <col min="6" max="6" width="9.160156" style="250" customWidth="1"/>
    <col min="7" max="7" width="5" style="250" customWidth="1"/>
    <col min="8" max="8" width="77.83203" style="250" customWidth="1"/>
    <col min="9" max="10" width="20" style="250" customWidth="1"/>
    <col min="11" max="11" width="1.667969" style="250" customWidth="1"/>
  </cols>
  <sheetData>
    <row r="1" s="1" customFormat="1" ht="37.5" customHeight="1"/>
    <row r="2" s="1" customFormat="1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="14" customFormat="1" ht="45" customHeight="1">
      <c r="B3" s="254"/>
      <c r="C3" s="255" t="s">
        <v>605</v>
      </c>
      <c r="D3" s="255"/>
      <c r="E3" s="255"/>
      <c r="F3" s="255"/>
      <c r="G3" s="255"/>
      <c r="H3" s="255"/>
      <c r="I3" s="255"/>
      <c r="J3" s="255"/>
      <c r="K3" s="256"/>
    </row>
    <row r="4" s="1" customFormat="1" ht="25.5" customHeight="1">
      <c r="B4" s="257"/>
      <c r="C4" s="258" t="s">
        <v>606</v>
      </c>
      <c r="D4" s="258"/>
      <c r="E4" s="258"/>
      <c r="F4" s="258"/>
      <c r="G4" s="258"/>
      <c r="H4" s="258"/>
      <c r="I4" s="258"/>
      <c r="J4" s="258"/>
      <c r="K4" s="259"/>
    </row>
    <row r="5" s="1" customFormat="1" ht="5.25" customHeight="1">
      <c r="B5" s="257"/>
      <c r="C5" s="260"/>
      <c r="D5" s="260"/>
      <c r="E5" s="260"/>
      <c r="F5" s="260"/>
      <c r="G5" s="260"/>
      <c r="H5" s="260"/>
      <c r="I5" s="260"/>
      <c r="J5" s="260"/>
      <c r="K5" s="259"/>
    </row>
    <row r="6" s="1" customFormat="1" ht="15" customHeight="1">
      <c r="B6" s="257"/>
      <c r="C6" s="261" t="s">
        <v>607</v>
      </c>
      <c r="D6" s="261"/>
      <c r="E6" s="261"/>
      <c r="F6" s="261"/>
      <c r="G6" s="261"/>
      <c r="H6" s="261"/>
      <c r="I6" s="261"/>
      <c r="J6" s="261"/>
      <c r="K6" s="259"/>
    </row>
    <row r="7" s="1" customFormat="1" ht="15" customHeight="1">
      <c r="B7" s="262"/>
      <c r="C7" s="261" t="s">
        <v>608</v>
      </c>
      <c r="D7" s="261"/>
      <c r="E7" s="261"/>
      <c r="F7" s="261"/>
      <c r="G7" s="261"/>
      <c r="H7" s="261"/>
      <c r="I7" s="261"/>
      <c r="J7" s="261"/>
      <c r="K7" s="259"/>
    </row>
    <row r="8" s="1" customFormat="1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s="1" customFormat="1" ht="15" customHeight="1">
      <c r="B9" s="262"/>
      <c r="C9" s="261" t="s">
        <v>609</v>
      </c>
      <c r="D9" s="261"/>
      <c r="E9" s="261"/>
      <c r="F9" s="261"/>
      <c r="G9" s="261"/>
      <c r="H9" s="261"/>
      <c r="I9" s="261"/>
      <c r="J9" s="261"/>
      <c r="K9" s="259"/>
    </row>
    <row r="10" s="1" customFormat="1" ht="15" customHeight="1">
      <c r="B10" s="262"/>
      <c r="C10" s="261"/>
      <c r="D10" s="261" t="s">
        <v>610</v>
      </c>
      <c r="E10" s="261"/>
      <c r="F10" s="261"/>
      <c r="G10" s="261"/>
      <c r="H10" s="261"/>
      <c r="I10" s="261"/>
      <c r="J10" s="261"/>
      <c r="K10" s="259"/>
    </row>
    <row r="11" s="1" customFormat="1" ht="15" customHeight="1">
      <c r="B11" s="262"/>
      <c r="C11" s="263"/>
      <c r="D11" s="261" t="s">
        <v>611</v>
      </c>
      <c r="E11" s="261"/>
      <c r="F11" s="261"/>
      <c r="G11" s="261"/>
      <c r="H11" s="261"/>
      <c r="I11" s="261"/>
      <c r="J11" s="261"/>
      <c r="K11" s="259"/>
    </row>
    <row r="12" s="1" customFormat="1" ht="15" customHeight="1">
      <c r="B12" s="262"/>
      <c r="C12" s="263"/>
      <c r="D12" s="261"/>
      <c r="E12" s="261"/>
      <c r="F12" s="261"/>
      <c r="G12" s="261"/>
      <c r="H12" s="261"/>
      <c r="I12" s="261"/>
      <c r="J12" s="261"/>
      <c r="K12" s="259"/>
    </row>
    <row r="13" s="1" customFormat="1" ht="15" customHeight="1">
      <c r="B13" s="262"/>
      <c r="C13" s="263"/>
      <c r="D13" s="264" t="s">
        <v>612</v>
      </c>
      <c r="E13" s="261"/>
      <c r="F13" s="261"/>
      <c r="G13" s="261"/>
      <c r="H13" s="261"/>
      <c r="I13" s="261"/>
      <c r="J13" s="261"/>
      <c r="K13" s="259"/>
    </row>
    <row r="14" s="1" customFormat="1" ht="12.75" customHeight="1">
      <c r="B14" s="262"/>
      <c r="C14" s="263"/>
      <c r="D14" s="263"/>
      <c r="E14" s="263"/>
      <c r="F14" s="263"/>
      <c r="G14" s="263"/>
      <c r="H14" s="263"/>
      <c r="I14" s="263"/>
      <c r="J14" s="263"/>
      <c r="K14" s="259"/>
    </row>
    <row r="15" s="1" customFormat="1" ht="15" customHeight="1">
      <c r="B15" s="262"/>
      <c r="C15" s="263"/>
      <c r="D15" s="261" t="s">
        <v>613</v>
      </c>
      <c r="E15" s="261"/>
      <c r="F15" s="261"/>
      <c r="G15" s="261"/>
      <c r="H15" s="261"/>
      <c r="I15" s="261"/>
      <c r="J15" s="261"/>
      <c r="K15" s="259"/>
    </row>
    <row r="16" s="1" customFormat="1" ht="15" customHeight="1">
      <c r="B16" s="262"/>
      <c r="C16" s="263"/>
      <c r="D16" s="261" t="s">
        <v>614</v>
      </c>
      <c r="E16" s="261"/>
      <c r="F16" s="261"/>
      <c r="G16" s="261"/>
      <c r="H16" s="261"/>
      <c r="I16" s="261"/>
      <c r="J16" s="261"/>
      <c r="K16" s="259"/>
    </row>
    <row r="17" s="1" customFormat="1" ht="15" customHeight="1">
      <c r="B17" s="262"/>
      <c r="C17" s="263"/>
      <c r="D17" s="261" t="s">
        <v>615</v>
      </c>
      <c r="E17" s="261"/>
      <c r="F17" s="261"/>
      <c r="G17" s="261"/>
      <c r="H17" s="261"/>
      <c r="I17" s="261"/>
      <c r="J17" s="261"/>
      <c r="K17" s="259"/>
    </row>
    <row r="18" s="1" customFormat="1" ht="15" customHeight="1">
      <c r="B18" s="262"/>
      <c r="C18" s="263"/>
      <c r="D18" s="263"/>
      <c r="E18" s="265" t="s">
        <v>83</v>
      </c>
      <c r="F18" s="261" t="s">
        <v>616</v>
      </c>
      <c r="G18" s="261"/>
      <c r="H18" s="261"/>
      <c r="I18" s="261"/>
      <c r="J18" s="261"/>
      <c r="K18" s="259"/>
    </row>
    <row r="19" s="1" customFormat="1" ht="15" customHeight="1">
      <c r="B19" s="262"/>
      <c r="C19" s="263"/>
      <c r="D19" s="263"/>
      <c r="E19" s="265" t="s">
        <v>617</v>
      </c>
      <c r="F19" s="261" t="s">
        <v>618</v>
      </c>
      <c r="G19" s="261"/>
      <c r="H19" s="261"/>
      <c r="I19" s="261"/>
      <c r="J19" s="261"/>
      <c r="K19" s="259"/>
    </row>
    <row r="20" s="1" customFormat="1" ht="15" customHeight="1">
      <c r="B20" s="262"/>
      <c r="C20" s="263"/>
      <c r="D20" s="263"/>
      <c r="E20" s="265" t="s">
        <v>619</v>
      </c>
      <c r="F20" s="261" t="s">
        <v>620</v>
      </c>
      <c r="G20" s="261"/>
      <c r="H20" s="261"/>
      <c r="I20" s="261"/>
      <c r="J20" s="261"/>
      <c r="K20" s="259"/>
    </row>
    <row r="21" s="1" customFormat="1" ht="15" customHeight="1">
      <c r="B21" s="262"/>
      <c r="C21" s="263"/>
      <c r="D21" s="263"/>
      <c r="E21" s="265" t="s">
        <v>621</v>
      </c>
      <c r="F21" s="261" t="s">
        <v>622</v>
      </c>
      <c r="G21" s="261"/>
      <c r="H21" s="261"/>
      <c r="I21" s="261"/>
      <c r="J21" s="261"/>
      <c r="K21" s="259"/>
    </row>
    <row r="22" s="1" customFormat="1" ht="15" customHeight="1">
      <c r="B22" s="262"/>
      <c r="C22" s="263"/>
      <c r="D22" s="263"/>
      <c r="E22" s="265" t="s">
        <v>623</v>
      </c>
      <c r="F22" s="261" t="s">
        <v>624</v>
      </c>
      <c r="G22" s="261"/>
      <c r="H22" s="261"/>
      <c r="I22" s="261"/>
      <c r="J22" s="261"/>
      <c r="K22" s="259"/>
    </row>
    <row r="23" s="1" customFormat="1" ht="15" customHeight="1">
      <c r="B23" s="262"/>
      <c r="C23" s="263"/>
      <c r="D23" s="263"/>
      <c r="E23" s="265" t="s">
        <v>625</v>
      </c>
      <c r="F23" s="261" t="s">
        <v>626</v>
      </c>
      <c r="G23" s="261"/>
      <c r="H23" s="261"/>
      <c r="I23" s="261"/>
      <c r="J23" s="261"/>
      <c r="K23" s="259"/>
    </row>
    <row r="24" s="1" customFormat="1" ht="12.75" customHeight="1">
      <c r="B24" s="262"/>
      <c r="C24" s="263"/>
      <c r="D24" s="263"/>
      <c r="E24" s="263"/>
      <c r="F24" s="263"/>
      <c r="G24" s="263"/>
      <c r="H24" s="263"/>
      <c r="I24" s="263"/>
      <c r="J24" s="263"/>
      <c r="K24" s="259"/>
    </row>
    <row r="25" s="1" customFormat="1" ht="15" customHeight="1">
      <c r="B25" s="262"/>
      <c r="C25" s="261" t="s">
        <v>627</v>
      </c>
      <c r="D25" s="261"/>
      <c r="E25" s="261"/>
      <c r="F25" s="261"/>
      <c r="G25" s="261"/>
      <c r="H25" s="261"/>
      <c r="I25" s="261"/>
      <c r="J25" s="261"/>
      <c r="K25" s="259"/>
    </row>
    <row r="26" s="1" customFormat="1" ht="15" customHeight="1">
      <c r="B26" s="262"/>
      <c r="C26" s="261" t="s">
        <v>628</v>
      </c>
      <c r="D26" s="261"/>
      <c r="E26" s="261"/>
      <c r="F26" s="261"/>
      <c r="G26" s="261"/>
      <c r="H26" s="261"/>
      <c r="I26" s="261"/>
      <c r="J26" s="261"/>
      <c r="K26" s="259"/>
    </row>
    <row r="27" s="1" customFormat="1" ht="15" customHeight="1">
      <c r="B27" s="262"/>
      <c r="C27" s="261"/>
      <c r="D27" s="261" t="s">
        <v>629</v>
      </c>
      <c r="E27" s="261"/>
      <c r="F27" s="261"/>
      <c r="G27" s="261"/>
      <c r="H27" s="261"/>
      <c r="I27" s="261"/>
      <c r="J27" s="261"/>
      <c r="K27" s="259"/>
    </row>
    <row r="28" s="1" customFormat="1" ht="15" customHeight="1">
      <c r="B28" s="262"/>
      <c r="C28" s="263"/>
      <c r="D28" s="261" t="s">
        <v>630</v>
      </c>
      <c r="E28" s="261"/>
      <c r="F28" s="261"/>
      <c r="G28" s="261"/>
      <c r="H28" s="261"/>
      <c r="I28" s="261"/>
      <c r="J28" s="261"/>
      <c r="K28" s="259"/>
    </row>
    <row r="29" s="1" customFormat="1" ht="12.75" customHeight="1">
      <c r="B29" s="262"/>
      <c r="C29" s="263"/>
      <c r="D29" s="263"/>
      <c r="E29" s="263"/>
      <c r="F29" s="263"/>
      <c r="G29" s="263"/>
      <c r="H29" s="263"/>
      <c r="I29" s="263"/>
      <c r="J29" s="263"/>
      <c r="K29" s="259"/>
    </row>
    <row r="30" s="1" customFormat="1" ht="15" customHeight="1">
      <c r="B30" s="262"/>
      <c r="C30" s="263"/>
      <c r="D30" s="261" t="s">
        <v>631</v>
      </c>
      <c r="E30" s="261"/>
      <c r="F30" s="261"/>
      <c r="G30" s="261"/>
      <c r="H30" s="261"/>
      <c r="I30" s="261"/>
      <c r="J30" s="261"/>
      <c r="K30" s="259"/>
    </row>
    <row r="31" s="1" customFormat="1" ht="15" customHeight="1">
      <c r="B31" s="262"/>
      <c r="C31" s="263"/>
      <c r="D31" s="261" t="s">
        <v>632</v>
      </c>
      <c r="E31" s="261"/>
      <c r="F31" s="261"/>
      <c r="G31" s="261"/>
      <c r="H31" s="261"/>
      <c r="I31" s="261"/>
      <c r="J31" s="261"/>
      <c r="K31" s="259"/>
    </row>
    <row r="32" s="1" customFormat="1" ht="12.75" customHeight="1">
      <c r="B32" s="262"/>
      <c r="C32" s="263"/>
      <c r="D32" s="263"/>
      <c r="E32" s="263"/>
      <c r="F32" s="263"/>
      <c r="G32" s="263"/>
      <c r="H32" s="263"/>
      <c r="I32" s="263"/>
      <c r="J32" s="263"/>
      <c r="K32" s="259"/>
    </row>
    <row r="33" s="1" customFormat="1" ht="15" customHeight="1">
      <c r="B33" s="262"/>
      <c r="C33" s="263"/>
      <c r="D33" s="261" t="s">
        <v>633</v>
      </c>
      <c r="E33" s="261"/>
      <c r="F33" s="261"/>
      <c r="G33" s="261"/>
      <c r="H33" s="261"/>
      <c r="I33" s="261"/>
      <c r="J33" s="261"/>
      <c r="K33" s="259"/>
    </row>
    <row r="34" s="1" customFormat="1" ht="15" customHeight="1">
      <c r="B34" s="262"/>
      <c r="C34" s="263"/>
      <c r="D34" s="261" t="s">
        <v>634</v>
      </c>
      <c r="E34" s="261"/>
      <c r="F34" s="261"/>
      <c r="G34" s="261"/>
      <c r="H34" s="261"/>
      <c r="I34" s="261"/>
      <c r="J34" s="261"/>
      <c r="K34" s="259"/>
    </row>
    <row r="35" s="1" customFormat="1" ht="15" customHeight="1">
      <c r="B35" s="262"/>
      <c r="C35" s="263"/>
      <c r="D35" s="261" t="s">
        <v>635</v>
      </c>
      <c r="E35" s="261"/>
      <c r="F35" s="261"/>
      <c r="G35" s="261"/>
      <c r="H35" s="261"/>
      <c r="I35" s="261"/>
      <c r="J35" s="261"/>
      <c r="K35" s="259"/>
    </row>
    <row r="36" s="1" customFormat="1" ht="15" customHeight="1">
      <c r="B36" s="262"/>
      <c r="C36" s="263"/>
      <c r="D36" s="261"/>
      <c r="E36" s="264" t="s">
        <v>115</v>
      </c>
      <c r="F36" s="261"/>
      <c r="G36" s="261" t="s">
        <v>636</v>
      </c>
      <c r="H36" s="261"/>
      <c r="I36" s="261"/>
      <c r="J36" s="261"/>
      <c r="K36" s="259"/>
    </row>
    <row r="37" s="1" customFormat="1" ht="30.75" customHeight="1">
      <c r="B37" s="262"/>
      <c r="C37" s="263"/>
      <c r="D37" s="261"/>
      <c r="E37" s="264" t="s">
        <v>637</v>
      </c>
      <c r="F37" s="261"/>
      <c r="G37" s="261" t="s">
        <v>638</v>
      </c>
      <c r="H37" s="261"/>
      <c r="I37" s="261"/>
      <c r="J37" s="261"/>
      <c r="K37" s="259"/>
    </row>
    <row r="38" s="1" customFormat="1" ht="15" customHeight="1">
      <c r="B38" s="262"/>
      <c r="C38" s="263"/>
      <c r="D38" s="261"/>
      <c r="E38" s="264" t="s">
        <v>57</v>
      </c>
      <c r="F38" s="261"/>
      <c r="G38" s="261" t="s">
        <v>639</v>
      </c>
      <c r="H38" s="261"/>
      <c r="I38" s="261"/>
      <c r="J38" s="261"/>
      <c r="K38" s="259"/>
    </row>
    <row r="39" s="1" customFormat="1" ht="15" customHeight="1">
      <c r="B39" s="262"/>
      <c r="C39" s="263"/>
      <c r="D39" s="261"/>
      <c r="E39" s="264" t="s">
        <v>58</v>
      </c>
      <c r="F39" s="261"/>
      <c r="G39" s="261" t="s">
        <v>640</v>
      </c>
      <c r="H39" s="261"/>
      <c r="I39" s="261"/>
      <c r="J39" s="261"/>
      <c r="K39" s="259"/>
    </row>
    <row r="40" s="1" customFormat="1" ht="15" customHeight="1">
      <c r="B40" s="262"/>
      <c r="C40" s="263"/>
      <c r="D40" s="261"/>
      <c r="E40" s="264" t="s">
        <v>116</v>
      </c>
      <c r="F40" s="261"/>
      <c r="G40" s="261" t="s">
        <v>641</v>
      </c>
      <c r="H40" s="261"/>
      <c r="I40" s="261"/>
      <c r="J40" s="261"/>
      <c r="K40" s="259"/>
    </row>
    <row r="41" s="1" customFormat="1" ht="15" customHeight="1">
      <c r="B41" s="262"/>
      <c r="C41" s="263"/>
      <c r="D41" s="261"/>
      <c r="E41" s="264" t="s">
        <v>117</v>
      </c>
      <c r="F41" s="261"/>
      <c r="G41" s="261" t="s">
        <v>642</v>
      </c>
      <c r="H41" s="261"/>
      <c r="I41" s="261"/>
      <c r="J41" s="261"/>
      <c r="K41" s="259"/>
    </row>
    <row r="42" s="1" customFormat="1" ht="15" customHeight="1">
      <c r="B42" s="262"/>
      <c r="C42" s="263"/>
      <c r="D42" s="261"/>
      <c r="E42" s="264" t="s">
        <v>643</v>
      </c>
      <c r="F42" s="261"/>
      <c r="G42" s="261" t="s">
        <v>644</v>
      </c>
      <c r="H42" s="261"/>
      <c r="I42" s="261"/>
      <c r="J42" s="261"/>
      <c r="K42" s="259"/>
    </row>
    <row r="43" s="1" customFormat="1" ht="15" customHeight="1">
      <c r="B43" s="262"/>
      <c r="C43" s="263"/>
      <c r="D43" s="261"/>
      <c r="E43" s="264"/>
      <c r="F43" s="261"/>
      <c r="G43" s="261" t="s">
        <v>645</v>
      </c>
      <c r="H43" s="261"/>
      <c r="I43" s="261"/>
      <c r="J43" s="261"/>
      <c r="K43" s="259"/>
    </row>
    <row r="44" s="1" customFormat="1" ht="15" customHeight="1">
      <c r="B44" s="262"/>
      <c r="C44" s="263"/>
      <c r="D44" s="261"/>
      <c r="E44" s="264" t="s">
        <v>646</v>
      </c>
      <c r="F44" s="261"/>
      <c r="G44" s="261" t="s">
        <v>647</v>
      </c>
      <c r="H44" s="261"/>
      <c r="I44" s="261"/>
      <c r="J44" s="261"/>
      <c r="K44" s="259"/>
    </row>
    <row r="45" s="1" customFormat="1" ht="15" customHeight="1">
      <c r="B45" s="262"/>
      <c r="C45" s="263"/>
      <c r="D45" s="261"/>
      <c r="E45" s="264" t="s">
        <v>119</v>
      </c>
      <c r="F45" s="261"/>
      <c r="G45" s="261" t="s">
        <v>648</v>
      </c>
      <c r="H45" s="261"/>
      <c r="I45" s="261"/>
      <c r="J45" s="261"/>
      <c r="K45" s="259"/>
    </row>
    <row r="46" s="1" customFormat="1" ht="12.75" customHeight="1">
      <c r="B46" s="262"/>
      <c r="C46" s="263"/>
      <c r="D46" s="261"/>
      <c r="E46" s="261"/>
      <c r="F46" s="261"/>
      <c r="G46" s="261"/>
      <c r="H46" s="261"/>
      <c r="I46" s="261"/>
      <c r="J46" s="261"/>
      <c r="K46" s="259"/>
    </row>
    <row r="47" s="1" customFormat="1" ht="15" customHeight="1">
      <c r="B47" s="262"/>
      <c r="C47" s="263"/>
      <c r="D47" s="261" t="s">
        <v>649</v>
      </c>
      <c r="E47" s="261"/>
      <c r="F47" s="261"/>
      <c r="G47" s="261"/>
      <c r="H47" s="261"/>
      <c r="I47" s="261"/>
      <c r="J47" s="261"/>
      <c r="K47" s="259"/>
    </row>
    <row r="48" s="1" customFormat="1" ht="15" customHeight="1">
      <c r="B48" s="262"/>
      <c r="C48" s="263"/>
      <c r="D48" s="263"/>
      <c r="E48" s="261" t="s">
        <v>650</v>
      </c>
      <c r="F48" s="261"/>
      <c r="G48" s="261"/>
      <c r="H48" s="261"/>
      <c r="I48" s="261"/>
      <c r="J48" s="261"/>
      <c r="K48" s="259"/>
    </row>
    <row r="49" s="1" customFormat="1" ht="15" customHeight="1">
      <c r="B49" s="262"/>
      <c r="C49" s="263"/>
      <c r="D49" s="263"/>
      <c r="E49" s="261" t="s">
        <v>651</v>
      </c>
      <c r="F49" s="261"/>
      <c r="G49" s="261"/>
      <c r="H49" s="261"/>
      <c r="I49" s="261"/>
      <c r="J49" s="261"/>
      <c r="K49" s="259"/>
    </row>
    <row r="50" s="1" customFormat="1" ht="15" customHeight="1">
      <c r="B50" s="262"/>
      <c r="C50" s="263"/>
      <c r="D50" s="263"/>
      <c r="E50" s="261" t="s">
        <v>652</v>
      </c>
      <c r="F50" s="261"/>
      <c r="G50" s="261"/>
      <c r="H50" s="261"/>
      <c r="I50" s="261"/>
      <c r="J50" s="261"/>
      <c r="K50" s="259"/>
    </row>
    <row r="51" s="1" customFormat="1" ht="15" customHeight="1">
      <c r="B51" s="262"/>
      <c r="C51" s="263"/>
      <c r="D51" s="261" t="s">
        <v>653</v>
      </c>
      <c r="E51" s="261"/>
      <c r="F51" s="261"/>
      <c r="G51" s="261"/>
      <c r="H51" s="261"/>
      <c r="I51" s="261"/>
      <c r="J51" s="261"/>
      <c r="K51" s="259"/>
    </row>
    <row r="52" s="1" customFormat="1" ht="25.5" customHeight="1">
      <c r="B52" s="257"/>
      <c r="C52" s="258" t="s">
        <v>654</v>
      </c>
      <c r="D52" s="258"/>
      <c r="E52" s="258"/>
      <c r="F52" s="258"/>
      <c r="G52" s="258"/>
      <c r="H52" s="258"/>
      <c r="I52" s="258"/>
      <c r="J52" s="258"/>
      <c r="K52" s="259"/>
    </row>
    <row r="53" s="1" customFormat="1" ht="5.25" customHeight="1">
      <c r="B53" s="257"/>
      <c r="C53" s="260"/>
      <c r="D53" s="260"/>
      <c r="E53" s="260"/>
      <c r="F53" s="260"/>
      <c r="G53" s="260"/>
      <c r="H53" s="260"/>
      <c r="I53" s="260"/>
      <c r="J53" s="260"/>
      <c r="K53" s="259"/>
    </row>
    <row r="54" s="1" customFormat="1" ht="15" customHeight="1">
      <c r="B54" s="257"/>
      <c r="C54" s="261" t="s">
        <v>655</v>
      </c>
      <c r="D54" s="261"/>
      <c r="E54" s="261"/>
      <c r="F54" s="261"/>
      <c r="G54" s="261"/>
      <c r="H54" s="261"/>
      <c r="I54" s="261"/>
      <c r="J54" s="261"/>
      <c r="K54" s="259"/>
    </row>
    <row r="55" s="1" customFormat="1" ht="15" customHeight="1">
      <c r="B55" s="257"/>
      <c r="C55" s="261" t="s">
        <v>656</v>
      </c>
      <c r="D55" s="261"/>
      <c r="E55" s="261"/>
      <c r="F55" s="261"/>
      <c r="G55" s="261"/>
      <c r="H55" s="261"/>
      <c r="I55" s="261"/>
      <c r="J55" s="261"/>
      <c r="K55" s="259"/>
    </row>
    <row r="56" s="1" customFormat="1" ht="12.75" customHeight="1">
      <c r="B56" s="257"/>
      <c r="C56" s="261"/>
      <c r="D56" s="261"/>
      <c r="E56" s="261"/>
      <c r="F56" s="261"/>
      <c r="G56" s="261"/>
      <c r="H56" s="261"/>
      <c r="I56" s="261"/>
      <c r="J56" s="261"/>
      <c r="K56" s="259"/>
    </row>
    <row r="57" s="1" customFormat="1" ht="15" customHeight="1">
      <c r="B57" s="257"/>
      <c r="C57" s="261" t="s">
        <v>657</v>
      </c>
      <c r="D57" s="261"/>
      <c r="E57" s="261"/>
      <c r="F57" s="261"/>
      <c r="G57" s="261"/>
      <c r="H57" s="261"/>
      <c r="I57" s="261"/>
      <c r="J57" s="261"/>
      <c r="K57" s="259"/>
    </row>
    <row r="58" s="1" customFormat="1" ht="15" customHeight="1">
      <c r="B58" s="257"/>
      <c r="C58" s="263"/>
      <c r="D58" s="261" t="s">
        <v>658</v>
      </c>
      <c r="E58" s="261"/>
      <c r="F58" s="261"/>
      <c r="G58" s="261"/>
      <c r="H58" s="261"/>
      <c r="I58" s="261"/>
      <c r="J58" s="261"/>
      <c r="K58" s="259"/>
    </row>
    <row r="59" s="1" customFormat="1" ht="15" customHeight="1">
      <c r="B59" s="257"/>
      <c r="C59" s="263"/>
      <c r="D59" s="261" t="s">
        <v>659</v>
      </c>
      <c r="E59" s="261"/>
      <c r="F59" s="261"/>
      <c r="G59" s="261"/>
      <c r="H59" s="261"/>
      <c r="I59" s="261"/>
      <c r="J59" s="261"/>
      <c r="K59" s="259"/>
    </row>
    <row r="60" s="1" customFormat="1" ht="15" customHeight="1">
      <c r="B60" s="257"/>
      <c r="C60" s="263"/>
      <c r="D60" s="261" t="s">
        <v>660</v>
      </c>
      <c r="E60" s="261"/>
      <c r="F60" s="261"/>
      <c r="G60" s="261"/>
      <c r="H60" s="261"/>
      <c r="I60" s="261"/>
      <c r="J60" s="261"/>
      <c r="K60" s="259"/>
    </row>
    <row r="61" s="1" customFormat="1" ht="15" customHeight="1">
      <c r="B61" s="257"/>
      <c r="C61" s="263"/>
      <c r="D61" s="261" t="s">
        <v>661</v>
      </c>
      <c r="E61" s="261"/>
      <c r="F61" s="261"/>
      <c r="G61" s="261"/>
      <c r="H61" s="261"/>
      <c r="I61" s="261"/>
      <c r="J61" s="261"/>
      <c r="K61" s="259"/>
    </row>
    <row r="62" s="1" customFormat="1" ht="15" customHeight="1">
      <c r="B62" s="257"/>
      <c r="C62" s="263"/>
      <c r="D62" s="266" t="s">
        <v>662</v>
      </c>
      <c r="E62" s="266"/>
      <c r="F62" s="266"/>
      <c r="G62" s="266"/>
      <c r="H62" s="266"/>
      <c r="I62" s="266"/>
      <c r="J62" s="266"/>
      <c r="K62" s="259"/>
    </row>
    <row r="63" s="1" customFormat="1" ht="15" customHeight="1">
      <c r="B63" s="257"/>
      <c r="C63" s="263"/>
      <c r="D63" s="261" t="s">
        <v>663</v>
      </c>
      <c r="E63" s="261"/>
      <c r="F63" s="261"/>
      <c r="G63" s="261"/>
      <c r="H63" s="261"/>
      <c r="I63" s="261"/>
      <c r="J63" s="261"/>
      <c r="K63" s="259"/>
    </row>
    <row r="64" s="1" customFormat="1" ht="12.75" customHeight="1">
      <c r="B64" s="257"/>
      <c r="C64" s="263"/>
      <c r="D64" s="263"/>
      <c r="E64" s="267"/>
      <c r="F64" s="263"/>
      <c r="G64" s="263"/>
      <c r="H64" s="263"/>
      <c r="I64" s="263"/>
      <c r="J64" s="263"/>
      <c r="K64" s="259"/>
    </row>
    <row r="65" s="1" customFormat="1" ht="15" customHeight="1">
      <c r="B65" s="257"/>
      <c r="C65" s="263"/>
      <c r="D65" s="261" t="s">
        <v>664</v>
      </c>
      <c r="E65" s="261"/>
      <c r="F65" s="261"/>
      <c r="G65" s="261"/>
      <c r="H65" s="261"/>
      <c r="I65" s="261"/>
      <c r="J65" s="261"/>
      <c r="K65" s="259"/>
    </row>
    <row r="66" s="1" customFormat="1" ht="15" customHeight="1">
      <c r="B66" s="257"/>
      <c r="C66" s="263"/>
      <c r="D66" s="266" t="s">
        <v>665</v>
      </c>
      <c r="E66" s="266"/>
      <c r="F66" s="266"/>
      <c r="G66" s="266"/>
      <c r="H66" s="266"/>
      <c r="I66" s="266"/>
      <c r="J66" s="266"/>
      <c r="K66" s="259"/>
    </row>
    <row r="67" s="1" customFormat="1" ht="15" customHeight="1">
      <c r="B67" s="257"/>
      <c r="C67" s="263"/>
      <c r="D67" s="261" t="s">
        <v>666</v>
      </c>
      <c r="E67" s="261"/>
      <c r="F67" s="261"/>
      <c r="G67" s="261"/>
      <c r="H67" s="261"/>
      <c r="I67" s="261"/>
      <c r="J67" s="261"/>
      <c r="K67" s="259"/>
    </row>
    <row r="68" s="1" customFormat="1" ht="15" customHeight="1">
      <c r="B68" s="257"/>
      <c r="C68" s="263"/>
      <c r="D68" s="261" t="s">
        <v>667</v>
      </c>
      <c r="E68" s="261"/>
      <c r="F68" s="261"/>
      <c r="G68" s="261"/>
      <c r="H68" s="261"/>
      <c r="I68" s="261"/>
      <c r="J68" s="261"/>
      <c r="K68" s="259"/>
    </row>
    <row r="69" s="1" customFormat="1" ht="15" customHeight="1">
      <c r="B69" s="257"/>
      <c r="C69" s="263"/>
      <c r="D69" s="261" t="s">
        <v>668</v>
      </c>
      <c r="E69" s="261"/>
      <c r="F69" s="261"/>
      <c r="G69" s="261"/>
      <c r="H69" s="261"/>
      <c r="I69" s="261"/>
      <c r="J69" s="261"/>
      <c r="K69" s="259"/>
    </row>
    <row r="70" s="1" customFormat="1" ht="15" customHeight="1">
      <c r="B70" s="257"/>
      <c r="C70" s="263"/>
      <c r="D70" s="261" t="s">
        <v>669</v>
      </c>
      <c r="E70" s="261"/>
      <c r="F70" s="261"/>
      <c r="G70" s="261"/>
      <c r="H70" s="261"/>
      <c r="I70" s="261"/>
      <c r="J70" s="261"/>
      <c r="K70" s="259"/>
    </row>
    <row r="71" s="1" customFormat="1" ht="12.75" customHeight="1">
      <c r="B71" s="268"/>
      <c r="C71" s="269"/>
      <c r="D71" s="269"/>
      <c r="E71" s="269"/>
      <c r="F71" s="269"/>
      <c r="G71" s="269"/>
      <c r="H71" s="269"/>
      <c r="I71" s="269"/>
      <c r="J71" s="269"/>
      <c r="K71" s="270"/>
    </row>
    <row r="72" s="1" customFormat="1" ht="18.75" customHeight="1">
      <c r="B72" s="271"/>
      <c r="C72" s="271"/>
      <c r="D72" s="271"/>
      <c r="E72" s="271"/>
      <c r="F72" s="271"/>
      <c r="G72" s="271"/>
      <c r="H72" s="271"/>
      <c r="I72" s="271"/>
      <c r="J72" s="271"/>
      <c r="K72" s="272"/>
    </row>
    <row r="73" s="1" customFormat="1" ht="18.75" customHeight="1">
      <c r="B73" s="272"/>
      <c r="C73" s="272"/>
      <c r="D73" s="272"/>
      <c r="E73" s="272"/>
      <c r="F73" s="272"/>
      <c r="G73" s="272"/>
      <c r="H73" s="272"/>
      <c r="I73" s="272"/>
      <c r="J73" s="272"/>
      <c r="K73" s="272"/>
    </row>
    <row r="74" s="1" customFormat="1" ht="7.5" customHeight="1">
      <c r="B74" s="273"/>
      <c r="C74" s="274"/>
      <c r="D74" s="274"/>
      <c r="E74" s="274"/>
      <c r="F74" s="274"/>
      <c r="G74" s="274"/>
      <c r="H74" s="274"/>
      <c r="I74" s="274"/>
      <c r="J74" s="274"/>
      <c r="K74" s="275"/>
    </row>
    <row r="75" s="1" customFormat="1" ht="45" customHeight="1">
      <c r="B75" s="276"/>
      <c r="C75" s="277" t="s">
        <v>670</v>
      </c>
      <c r="D75" s="277"/>
      <c r="E75" s="277"/>
      <c r="F75" s="277"/>
      <c r="G75" s="277"/>
      <c r="H75" s="277"/>
      <c r="I75" s="277"/>
      <c r="J75" s="277"/>
      <c r="K75" s="278"/>
    </row>
    <row r="76" s="1" customFormat="1" ht="17.25" customHeight="1">
      <c r="B76" s="276"/>
      <c r="C76" s="279" t="s">
        <v>671</v>
      </c>
      <c r="D76" s="279"/>
      <c r="E76" s="279"/>
      <c r="F76" s="279" t="s">
        <v>672</v>
      </c>
      <c r="G76" s="280"/>
      <c r="H76" s="279" t="s">
        <v>58</v>
      </c>
      <c r="I76" s="279" t="s">
        <v>61</v>
      </c>
      <c r="J76" s="279" t="s">
        <v>673</v>
      </c>
      <c r="K76" s="278"/>
    </row>
    <row r="77" s="1" customFormat="1" ht="17.25" customHeight="1">
      <c r="B77" s="276"/>
      <c r="C77" s="281" t="s">
        <v>674</v>
      </c>
      <c r="D77" s="281"/>
      <c r="E77" s="281"/>
      <c r="F77" s="282" t="s">
        <v>675</v>
      </c>
      <c r="G77" s="283"/>
      <c r="H77" s="281"/>
      <c r="I77" s="281"/>
      <c r="J77" s="281" t="s">
        <v>676</v>
      </c>
      <c r="K77" s="278"/>
    </row>
    <row r="78" s="1" customFormat="1" ht="5.25" customHeight="1">
      <c r="B78" s="276"/>
      <c r="C78" s="284"/>
      <c r="D78" s="284"/>
      <c r="E78" s="284"/>
      <c r="F78" s="284"/>
      <c r="G78" s="285"/>
      <c r="H78" s="284"/>
      <c r="I78" s="284"/>
      <c r="J78" s="284"/>
      <c r="K78" s="278"/>
    </row>
    <row r="79" s="1" customFormat="1" ht="15" customHeight="1">
      <c r="B79" s="276"/>
      <c r="C79" s="264" t="s">
        <v>57</v>
      </c>
      <c r="D79" s="286"/>
      <c r="E79" s="286"/>
      <c r="F79" s="287" t="s">
        <v>677</v>
      </c>
      <c r="G79" s="288"/>
      <c r="H79" s="264" t="s">
        <v>678</v>
      </c>
      <c r="I79" s="264" t="s">
        <v>679</v>
      </c>
      <c r="J79" s="264">
        <v>20</v>
      </c>
      <c r="K79" s="278"/>
    </row>
    <row r="80" s="1" customFormat="1" ht="15" customHeight="1">
      <c r="B80" s="276"/>
      <c r="C80" s="264" t="s">
        <v>680</v>
      </c>
      <c r="D80" s="264"/>
      <c r="E80" s="264"/>
      <c r="F80" s="287" t="s">
        <v>677</v>
      </c>
      <c r="G80" s="288"/>
      <c r="H80" s="264" t="s">
        <v>681</v>
      </c>
      <c r="I80" s="264" t="s">
        <v>679</v>
      </c>
      <c r="J80" s="264">
        <v>120</v>
      </c>
      <c r="K80" s="278"/>
    </row>
    <row r="81" s="1" customFormat="1" ht="15" customHeight="1">
      <c r="B81" s="289"/>
      <c r="C81" s="264" t="s">
        <v>682</v>
      </c>
      <c r="D81" s="264"/>
      <c r="E81" s="264"/>
      <c r="F81" s="287" t="s">
        <v>683</v>
      </c>
      <c r="G81" s="288"/>
      <c r="H81" s="264" t="s">
        <v>684</v>
      </c>
      <c r="I81" s="264" t="s">
        <v>679</v>
      </c>
      <c r="J81" s="264">
        <v>50</v>
      </c>
      <c r="K81" s="278"/>
    </row>
    <row r="82" s="1" customFormat="1" ht="15" customHeight="1">
      <c r="B82" s="289"/>
      <c r="C82" s="264" t="s">
        <v>685</v>
      </c>
      <c r="D82" s="264"/>
      <c r="E82" s="264"/>
      <c r="F82" s="287" t="s">
        <v>677</v>
      </c>
      <c r="G82" s="288"/>
      <c r="H82" s="264" t="s">
        <v>686</v>
      </c>
      <c r="I82" s="264" t="s">
        <v>687</v>
      </c>
      <c r="J82" s="264"/>
      <c r="K82" s="278"/>
    </row>
    <row r="83" s="1" customFormat="1" ht="15" customHeight="1">
      <c r="B83" s="289"/>
      <c r="C83" s="290" t="s">
        <v>688</v>
      </c>
      <c r="D83" s="290"/>
      <c r="E83" s="290"/>
      <c r="F83" s="291" t="s">
        <v>683</v>
      </c>
      <c r="G83" s="290"/>
      <c r="H83" s="290" t="s">
        <v>689</v>
      </c>
      <c r="I83" s="290" t="s">
        <v>679</v>
      </c>
      <c r="J83" s="290">
        <v>15</v>
      </c>
      <c r="K83" s="278"/>
    </row>
    <row r="84" s="1" customFormat="1" ht="15" customHeight="1">
      <c r="B84" s="289"/>
      <c r="C84" s="290" t="s">
        <v>690</v>
      </c>
      <c r="D84" s="290"/>
      <c r="E84" s="290"/>
      <c r="F84" s="291" t="s">
        <v>683</v>
      </c>
      <c r="G84" s="290"/>
      <c r="H84" s="290" t="s">
        <v>691</v>
      </c>
      <c r="I84" s="290" t="s">
        <v>679</v>
      </c>
      <c r="J84" s="290">
        <v>15</v>
      </c>
      <c r="K84" s="278"/>
    </row>
    <row r="85" s="1" customFormat="1" ht="15" customHeight="1">
      <c r="B85" s="289"/>
      <c r="C85" s="290" t="s">
        <v>692</v>
      </c>
      <c r="D85" s="290"/>
      <c r="E85" s="290"/>
      <c r="F85" s="291" t="s">
        <v>683</v>
      </c>
      <c r="G85" s="290"/>
      <c r="H85" s="290" t="s">
        <v>693</v>
      </c>
      <c r="I85" s="290" t="s">
        <v>679</v>
      </c>
      <c r="J85" s="290">
        <v>20</v>
      </c>
      <c r="K85" s="278"/>
    </row>
    <row r="86" s="1" customFormat="1" ht="15" customHeight="1">
      <c r="B86" s="289"/>
      <c r="C86" s="290" t="s">
        <v>694</v>
      </c>
      <c r="D86" s="290"/>
      <c r="E86" s="290"/>
      <c r="F86" s="291" t="s">
        <v>683</v>
      </c>
      <c r="G86" s="290"/>
      <c r="H86" s="290" t="s">
        <v>695</v>
      </c>
      <c r="I86" s="290" t="s">
        <v>679</v>
      </c>
      <c r="J86" s="290">
        <v>20</v>
      </c>
      <c r="K86" s="278"/>
    </row>
    <row r="87" s="1" customFormat="1" ht="15" customHeight="1">
      <c r="B87" s="289"/>
      <c r="C87" s="264" t="s">
        <v>696</v>
      </c>
      <c r="D87" s="264"/>
      <c r="E87" s="264"/>
      <c r="F87" s="287" t="s">
        <v>683</v>
      </c>
      <c r="G87" s="288"/>
      <c r="H87" s="264" t="s">
        <v>697</v>
      </c>
      <c r="I87" s="264" t="s">
        <v>679</v>
      </c>
      <c r="J87" s="264">
        <v>50</v>
      </c>
      <c r="K87" s="278"/>
    </row>
    <row r="88" s="1" customFormat="1" ht="15" customHeight="1">
      <c r="B88" s="289"/>
      <c r="C88" s="264" t="s">
        <v>698</v>
      </c>
      <c r="D88" s="264"/>
      <c r="E88" s="264"/>
      <c r="F88" s="287" t="s">
        <v>683</v>
      </c>
      <c r="G88" s="288"/>
      <c r="H88" s="264" t="s">
        <v>699</v>
      </c>
      <c r="I88" s="264" t="s">
        <v>679</v>
      </c>
      <c r="J88" s="264">
        <v>20</v>
      </c>
      <c r="K88" s="278"/>
    </row>
    <row r="89" s="1" customFormat="1" ht="15" customHeight="1">
      <c r="B89" s="289"/>
      <c r="C89" s="264" t="s">
        <v>700</v>
      </c>
      <c r="D89" s="264"/>
      <c r="E89" s="264"/>
      <c r="F89" s="287" t="s">
        <v>683</v>
      </c>
      <c r="G89" s="288"/>
      <c r="H89" s="264" t="s">
        <v>701</v>
      </c>
      <c r="I89" s="264" t="s">
        <v>679</v>
      </c>
      <c r="J89" s="264">
        <v>20</v>
      </c>
      <c r="K89" s="278"/>
    </row>
    <row r="90" s="1" customFormat="1" ht="15" customHeight="1">
      <c r="B90" s="289"/>
      <c r="C90" s="264" t="s">
        <v>702</v>
      </c>
      <c r="D90" s="264"/>
      <c r="E90" s="264"/>
      <c r="F90" s="287" t="s">
        <v>683</v>
      </c>
      <c r="G90" s="288"/>
      <c r="H90" s="264" t="s">
        <v>703</v>
      </c>
      <c r="I90" s="264" t="s">
        <v>679</v>
      </c>
      <c r="J90" s="264">
        <v>50</v>
      </c>
      <c r="K90" s="278"/>
    </row>
    <row r="91" s="1" customFormat="1" ht="15" customHeight="1">
      <c r="B91" s="289"/>
      <c r="C91" s="264" t="s">
        <v>704</v>
      </c>
      <c r="D91" s="264"/>
      <c r="E91" s="264"/>
      <c r="F91" s="287" t="s">
        <v>683</v>
      </c>
      <c r="G91" s="288"/>
      <c r="H91" s="264" t="s">
        <v>704</v>
      </c>
      <c r="I91" s="264" t="s">
        <v>679</v>
      </c>
      <c r="J91" s="264">
        <v>50</v>
      </c>
      <c r="K91" s="278"/>
    </row>
    <row r="92" s="1" customFormat="1" ht="15" customHeight="1">
      <c r="B92" s="289"/>
      <c r="C92" s="264" t="s">
        <v>705</v>
      </c>
      <c r="D92" s="264"/>
      <c r="E92" s="264"/>
      <c r="F92" s="287" t="s">
        <v>683</v>
      </c>
      <c r="G92" s="288"/>
      <c r="H92" s="264" t="s">
        <v>706</v>
      </c>
      <c r="I92" s="264" t="s">
        <v>679</v>
      </c>
      <c r="J92" s="264">
        <v>255</v>
      </c>
      <c r="K92" s="278"/>
    </row>
    <row r="93" s="1" customFormat="1" ht="15" customHeight="1">
      <c r="B93" s="289"/>
      <c r="C93" s="264" t="s">
        <v>707</v>
      </c>
      <c r="D93" s="264"/>
      <c r="E93" s="264"/>
      <c r="F93" s="287" t="s">
        <v>677</v>
      </c>
      <c r="G93" s="288"/>
      <c r="H93" s="264" t="s">
        <v>708</v>
      </c>
      <c r="I93" s="264" t="s">
        <v>709</v>
      </c>
      <c r="J93" s="264"/>
      <c r="K93" s="278"/>
    </row>
    <row r="94" s="1" customFormat="1" ht="15" customHeight="1">
      <c r="B94" s="289"/>
      <c r="C94" s="264" t="s">
        <v>710</v>
      </c>
      <c r="D94" s="264"/>
      <c r="E94" s="264"/>
      <c r="F94" s="287" t="s">
        <v>677</v>
      </c>
      <c r="G94" s="288"/>
      <c r="H94" s="264" t="s">
        <v>711</v>
      </c>
      <c r="I94" s="264" t="s">
        <v>712</v>
      </c>
      <c r="J94" s="264"/>
      <c r="K94" s="278"/>
    </row>
    <row r="95" s="1" customFormat="1" ht="15" customHeight="1">
      <c r="B95" s="289"/>
      <c r="C95" s="264" t="s">
        <v>713</v>
      </c>
      <c r="D95" s="264"/>
      <c r="E95" s="264"/>
      <c r="F95" s="287" t="s">
        <v>677</v>
      </c>
      <c r="G95" s="288"/>
      <c r="H95" s="264" t="s">
        <v>713</v>
      </c>
      <c r="I95" s="264" t="s">
        <v>712</v>
      </c>
      <c r="J95" s="264"/>
      <c r="K95" s="278"/>
    </row>
    <row r="96" s="1" customFormat="1" ht="15" customHeight="1">
      <c r="B96" s="289"/>
      <c r="C96" s="264" t="s">
        <v>42</v>
      </c>
      <c r="D96" s="264"/>
      <c r="E96" s="264"/>
      <c r="F96" s="287" t="s">
        <v>677</v>
      </c>
      <c r="G96" s="288"/>
      <c r="H96" s="264" t="s">
        <v>714</v>
      </c>
      <c r="I96" s="264" t="s">
        <v>712</v>
      </c>
      <c r="J96" s="264"/>
      <c r="K96" s="278"/>
    </row>
    <row r="97" s="1" customFormat="1" ht="15" customHeight="1">
      <c r="B97" s="289"/>
      <c r="C97" s="264" t="s">
        <v>52</v>
      </c>
      <c r="D97" s="264"/>
      <c r="E97" s="264"/>
      <c r="F97" s="287" t="s">
        <v>677</v>
      </c>
      <c r="G97" s="288"/>
      <c r="H97" s="264" t="s">
        <v>715</v>
      </c>
      <c r="I97" s="264" t="s">
        <v>712</v>
      </c>
      <c r="J97" s="264"/>
      <c r="K97" s="278"/>
    </row>
    <row r="98" s="1" customFormat="1" ht="15" customHeight="1">
      <c r="B98" s="292"/>
      <c r="C98" s="293"/>
      <c r="D98" s="293"/>
      <c r="E98" s="293"/>
      <c r="F98" s="293"/>
      <c r="G98" s="293"/>
      <c r="H98" s="293"/>
      <c r="I98" s="293"/>
      <c r="J98" s="293"/>
      <c r="K98" s="294"/>
    </row>
    <row r="99" s="1" customFormat="1" ht="18.75" customHeight="1">
      <c r="B99" s="295"/>
      <c r="C99" s="296"/>
      <c r="D99" s="296"/>
      <c r="E99" s="296"/>
      <c r="F99" s="296"/>
      <c r="G99" s="296"/>
      <c r="H99" s="296"/>
      <c r="I99" s="296"/>
      <c r="J99" s="296"/>
      <c r="K99" s="295"/>
    </row>
    <row r="100" s="1" customFormat="1" ht="18.75" customHeight="1">
      <c r="B100" s="272"/>
      <c r="C100" s="272"/>
      <c r="D100" s="272"/>
      <c r="E100" s="272"/>
      <c r="F100" s="272"/>
      <c r="G100" s="272"/>
      <c r="H100" s="272"/>
      <c r="I100" s="272"/>
      <c r="J100" s="272"/>
      <c r="K100" s="272"/>
    </row>
    <row r="101" s="1" customFormat="1" ht="7.5" customHeight="1">
      <c r="B101" s="273"/>
      <c r="C101" s="274"/>
      <c r="D101" s="274"/>
      <c r="E101" s="274"/>
      <c r="F101" s="274"/>
      <c r="G101" s="274"/>
      <c r="H101" s="274"/>
      <c r="I101" s="274"/>
      <c r="J101" s="274"/>
      <c r="K101" s="275"/>
    </row>
    <row r="102" s="1" customFormat="1" ht="45" customHeight="1">
      <c r="B102" s="276"/>
      <c r="C102" s="277" t="s">
        <v>716</v>
      </c>
      <c r="D102" s="277"/>
      <c r="E102" s="277"/>
      <c r="F102" s="277"/>
      <c r="G102" s="277"/>
      <c r="H102" s="277"/>
      <c r="I102" s="277"/>
      <c r="J102" s="277"/>
      <c r="K102" s="278"/>
    </row>
    <row r="103" s="1" customFormat="1" ht="17.25" customHeight="1">
      <c r="B103" s="276"/>
      <c r="C103" s="279" t="s">
        <v>671</v>
      </c>
      <c r="D103" s="279"/>
      <c r="E103" s="279"/>
      <c r="F103" s="279" t="s">
        <v>672</v>
      </c>
      <c r="G103" s="280"/>
      <c r="H103" s="279" t="s">
        <v>58</v>
      </c>
      <c r="I103" s="279" t="s">
        <v>61</v>
      </c>
      <c r="J103" s="279" t="s">
        <v>673</v>
      </c>
      <c r="K103" s="278"/>
    </row>
    <row r="104" s="1" customFormat="1" ht="17.25" customHeight="1">
      <c r="B104" s="276"/>
      <c r="C104" s="281" t="s">
        <v>674</v>
      </c>
      <c r="D104" s="281"/>
      <c r="E104" s="281"/>
      <c r="F104" s="282" t="s">
        <v>675</v>
      </c>
      <c r="G104" s="283"/>
      <c r="H104" s="281"/>
      <c r="I104" s="281"/>
      <c r="J104" s="281" t="s">
        <v>676</v>
      </c>
      <c r="K104" s="278"/>
    </row>
    <row r="105" s="1" customFormat="1" ht="5.25" customHeight="1">
      <c r="B105" s="276"/>
      <c r="C105" s="279"/>
      <c r="D105" s="279"/>
      <c r="E105" s="279"/>
      <c r="F105" s="279"/>
      <c r="G105" s="297"/>
      <c r="H105" s="279"/>
      <c r="I105" s="279"/>
      <c r="J105" s="279"/>
      <c r="K105" s="278"/>
    </row>
    <row r="106" s="1" customFormat="1" ht="15" customHeight="1">
      <c r="B106" s="276"/>
      <c r="C106" s="264" t="s">
        <v>57</v>
      </c>
      <c r="D106" s="286"/>
      <c r="E106" s="286"/>
      <c r="F106" s="287" t="s">
        <v>677</v>
      </c>
      <c r="G106" s="264"/>
      <c r="H106" s="264" t="s">
        <v>717</v>
      </c>
      <c r="I106" s="264" t="s">
        <v>679</v>
      </c>
      <c r="J106" s="264">
        <v>20</v>
      </c>
      <c r="K106" s="278"/>
    </row>
    <row r="107" s="1" customFormat="1" ht="15" customHeight="1">
      <c r="B107" s="276"/>
      <c r="C107" s="264" t="s">
        <v>680</v>
      </c>
      <c r="D107" s="264"/>
      <c r="E107" s="264"/>
      <c r="F107" s="287" t="s">
        <v>677</v>
      </c>
      <c r="G107" s="264"/>
      <c r="H107" s="264" t="s">
        <v>717</v>
      </c>
      <c r="I107" s="264" t="s">
        <v>679</v>
      </c>
      <c r="J107" s="264">
        <v>120</v>
      </c>
      <c r="K107" s="278"/>
    </row>
    <row r="108" s="1" customFormat="1" ht="15" customHeight="1">
      <c r="B108" s="289"/>
      <c r="C108" s="264" t="s">
        <v>682</v>
      </c>
      <c r="D108" s="264"/>
      <c r="E108" s="264"/>
      <c r="F108" s="287" t="s">
        <v>683</v>
      </c>
      <c r="G108" s="264"/>
      <c r="H108" s="264" t="s">
        <v>717</v>
      </c>
      <c r="I108" s="264" t="s">
        <v>679</v>
      </c>
      <c r="J108" s="264">
        <v>50</v>
      </c>
      <c r="K108" s="278"/>
    </row>
    <row r="109" s="1" customFormat="1" ht="15" customHeight="1">
      <c r="B109" s="289"/>
      <c r="C109" s="264" t="s">
        <v>685</v>
      </c>
      <c r="D109" s="264"/>
      <c r="E109" s="264"/>
      <c r="F109" s="287" t="s">
        <v>677</v>
      </c>
      <c r="G109" s="264"/>
      <c r="H109" s="264" t="s">
        <v>717</v>
      </c>
      <c r="I109" s="264" t="s">
        <v>687</v>
      </c>
      <c r="J109" s="264"/>
      <c r="K109" s="278"/>
    </row>
    <row r="110" s="1" customFormat="1" ht="15" customHeight="1">
      <c r="B110" s="289"/>
      <c r="C110" s="264" t="s">
        <v>696</v>
      </c>
      <c r="D110" s="264"/>
      <c r="E110" s="264"/>
      <c r="F110" s="287" t="s">
        <v>683</v>
      </c>
      <c r="G110" s="264"/>
      <c r="H110" s="264" t="s">
        <v>717</v>
      </c>
      <c r="I110" s="264" t="s">
        <v>679</v>
      </c>
      <c r="J110" s="264">
        <v>50</v>
      </c>
      <c r="K110" s="278"/>
    </row>
    <row r="111" s="1" customFormat="1" ht="15" customHeight="1">
      <c r="B111" s="289"/>
      <c r="C111" s="264" t="s">
        <v>704</v>
      </c>
      <c r="D111" s="264"/>
      <c r="E111" s="264"/>
      <c r="F111" s="287" t="s">
        <v>683</v>
      </c>
      <c r="G111" s="264"/>
      <c r="H111" s="264" t="s">
        <v>717</v>
      </c>
      <c r="I111" s="264" t="s">
        <v>679</v>
      </c>
      <c r="J111" s="264">
        <v>50</v>
      </c>
      <c r="K111" s="278"/>
    </row>
    <row r="112" s="1" customFormat="1" ht="15" customHeight="1">
      <c r="B112" s="289"/>
      <c r="C112" s="264" t="s">
        <v>702</v>
      </c>
      <c r="D112" s="264"/>
      <c r="E112" s="264"/>
      <c r="F112" s="287" t="s">
        <v>683</v>
      </c>
      <c r="G112" s="264"/>
      <c r="H112" s="264" t="s">
        <v>717</v>
      </c>
      <c r="I112" s="264" t="s">
        <v>679</v>
      </c>
      <c r="J112" s="264">
        <v>50</v>
      </c>
      <c r="K112" s="278"/>
    </row>
    <row r="113" s="1" customFormat="1" ht="15" customHeight="1">
      <c r="B113" s="289"/>
      <c r="C113" s="264" t="s">
        <v>57</v>
      </c>
      <c r="D113" s="264"/>
      <c r="E113" s="264"/>
      <c r="F113" s="287" t="s">
        <v>677</v>
      </c>
      <c r="G113" s="264"/>
      <c r="H113" s="264" t="s">
        <v>718</v>
      </c>
      <c r="I113" s="264" t="s">
        <v>679</v>
      </c>
      <c r="J113" s="264">
        <v>20</v>
      </c>
      <c r="K113" s="278"/>
    </row>
    <row r="114" s="1" customFormat="1" ht="15" customHeight="1">
      <c r="B114" s="289"/>
      <c r="C114" s="264" t="s">
        <v>719</v>
      </c>
      <c r="D114" s="264"/>
      <c r="E114" s="264"/>
      <c r="F114" s="287" t="s">
        <v>677</v>
      </c>
      <c r="G114" s="264"/>
      <c r="H114" s="264" t="s">
        <v>720</v>
      </c>
      <c r="I114" s="264" t="s">
        <v>679</v>
      </c>
      <c r="J114" s="264">
        <v>120</v>
      </c>
      <c r="K114" s="278"/>
    </row>
    <row r="115" s="1" customFormat="1" ht="15" customHeight="1">
      <c r="B115" s="289"/>
      <c r="C115" s="264" t="s">
        <v>42</v>
      </c>
      <c r="D115" s="264"/>
      <c r="E115" s="264"/>
      <c r="F115" s="287" t="s">
        <v>677</v>
      </c>
      <c r="G115" s="264"/>
      <c r="H115" s="264" t="s">
        <v>721</v>
      </c>
      <c r="I115" s="264" t="s">
        <v>712</v>
      </c>
      <c r="J115" s="264"/>
      <c r="K115" s="278"/>
    </row>
    <row r="116" s="1" customFormat="1" ht="15" customHeight="1">
      <c r="B116" s="289"/>
      <c r="C116" s="264" t="s">
        <v>52</v>
      </c>
      <c r="D116" s="264"/>
      <c r="E116" s="264"/>
      <c r="F116" s="287" t="s">
        <v>677</v>
      </c>
      <c r="G116" s="264"/>
      <c r="H116" s="264" t="s">
        <v>722</v>
      </c>
      <c r="I116" s="264" t="s">
        <v>712</v>
      </c>
      <c r="J116" s="264"/>
      <c r="K116" s="278"/>
    </row>
    <row r="117" s="1" customFormat="1" ht="15" customHeight="1">
      <c r="B117" s="289"/>
      <c r="C117" s="264" t="s">
        <v>61</v>
      </c>
      <c r="D117" s="264"/>
      <c r="E117" s="264"/>
      <c r="F117" s="287" t="s">
        <v>677</v>
      </c>
      <c r="G117" s="264"/>
      <c r="H117" s="264" t="s">
        <v>723</v>
      </c>
      <c r="I117" s="264" t="s">
        <v>724</v>
      </c>
      <c r="J117" s="264"/>
      <c r="K117" s="278"/>
    </row>
    <row r="118" s="1" customFormat="1" ht="15" customHeight="1">
      <c r="B118" s="292"/>
      <c r="C118" s="298"/>
      <c r="D118" s="298"/>
      <c r="E118" s="298"/>
      <c r="F118" s="298"/>
      <c r="G118" s="298"/>
      <c r="H118" s="298"/>
      <c r="I118" s="298"/>
      <c r="J118" s="298"/>
      <c r="K118" s="294"/>
    </row>
    <row r="119" s="1" customFormat="1" ht="18.75" customHeight="1">
      <c r="B119" s="299"/>
      <c r="C119" s="300"/>
      <c r="D119" s="300"/>
      <c r="E119" s="300"/>
      <c r="F119" s="301"/>
      <c r="G119" s="300"/>
      <c r="H119" s="300"/>
      <c r="I119" s="300"/>
      <c r="J119" s="300"/>
      <c r="K119" s="299"/>
    </row>
    <row r="120" s="1" customFormat="1" ht="18.75" customHeight="1">
      <c r="B120" s="272"/>
      <c r="C120" s="272"/>
      <c r="D120" s="272"/>
      <c r="E120" s="272"/>
      <c r="F120" s="272"/>
      <c r="G120" s="272"/>
      <c r="H120" s="272"/>
      <c r="I120" s="272"/>
      <c r="J120" s="272"/>
      <c r="K120" s="272"/>
    </row>
    <row r="121" s="1" customFormat="1" ht="7.5" customHeight="1">
      <c r="B121" s="302"/>
      <c r="C121" s="303"/>
      <c r="D121" s="303"/>
      <c r="E121" s="303"/>
      <c r="F121" s="303"/>
      <c r="G121" s="303"/>
      <c r="H121" s="303"/>
      <c r="I121" s="303"/>
      <c r="J121" s="303"/>
      <c r="K121" s="304"/>
    </row>
    <row r="122" s="1" customFormat="1" ht="45" customHeight="1">
      <c r="B122" s="305"/>
      <c r="C122" s="255" t="s">
        <v>725</v>
      </c>
      <c r="D122" s="255"/>
      <c r="E122" s="255"/>
      <c r="F122" s="255"/>
      <c r="G122" s="255"/>
      <c r="H122" s="255"/>
      <c r="I122" s="255"/>
      <c r="J122" s="255"/>
      <c r="K122" s="306"/>
    </row>
    <row r="123" s="1" customFormat="1" ht="17.25" customHeight="1">
      <c r="B123" s="307"/>
      <c r="C123" s="279" t="s">
        <v>671</v>
      </c>
      <c r="D123" s="279"/>
      <c r="E123" s="279"/>
      <c r="F123" s="279" t="s">
        <v>672</v>
      </c>
      <c r="G123" s="280"/>
      <c r="H123" s="279" t="s">
        <v>58</v>
      </c>
      <c r="I123" s="279" t="s">
        <v>61</v>
      </c>
      <c r="J123" s="279" t="s">
        <v>673</v>
      </c>
      <c r="K123" s="308"/>
    </row>
    <row r="124" s="1" customFormat="1" ht="17.25" customHeight="1">
      <c r="B124" s="307"/>
      <c r="C124" s="281" t="s">
        <v>674</v>
      </c>
      <c r="D124" s="281"/>
      <c r="E124" s="281"/>
      <c r="F124" s="282" t="s">
        <v>675</v>
      </c>
      <c r="G124" s="283"/>
      <c r="H124" s="281"/>
      <c r="I124" s="281"/>
      <c r="J124" s="281" t="s">
        <v>676</v>
      </c>
      <c r="K124" s="308"/>
    </row>
    <row r="125" s="1" customFormat="1" ht="5.25" customHeight="1">
      <c r="B125" s="309"/>
      <c r="C125" s="284"/>
      <c r="D125" s="284"/>
      <c r="E125" s="284"/>
      <c r="F125" s="284"/>
      <c r="G125" s="310"/>
      <c r="H125" s="284"/>
      <c r="I125" s="284"/>
      <c r="J125" s="284"/>
      <c r="K125" s="311"/>
    </row>
    <row r="126" s="1" customFormat="1" ht="15" customHeight="1">
      <c r="B126" s="309"/>
      <c r="C126" s="264" t="s">
        <v>680</v>
      </c>
      <c r="D126" s="286"/>
      <c r="E126" s="286"/>
      <c r="F126" s="287" t="s">
        <v>677</v>
      </c>
      <c r="G126" s="264"/>
      <c r="H126" s="264" t="s">
        <v>717</v>
      </c>
      <c r="I126" s="264" t="s">
        <v>679</v>
      </c>
      <c r="J126" s="264">
        <v>120</v>
      </c>
      <c r="K126" s="312"/>
    </row>
    <row r="127" s="1" customFormat="1" ht="15" customHeight="1">
      <c r="B127" s="309"/>
      <c r="C127" s="264" t="s">
        <v>726</v>
      </c>
      <c r="D127" s="264"/>
      <c r="E127" s="264"/>
      <c r="F127" s="287" t="s">
        <v>677</v>
      </c>
      <c r="G127" s="264"/>
      <c r="H127" s="264" t="s">
        <v>727</v>
      </c>
      <c r="I127" s="264" t="s">
        <v>679</v>
      </c>
      <c r="J127" s="264" t="s">
        <v>728</v>
      </c>
      <c r="K127" s="312"/>
    </row>
    <row r="128" s="1" customFormat="1" ht="15" customHeight="1">
      <c r="B128" s="309"/>
      <c r="C128" s="264" t="s">
        <v>625</v>
      </c>
      <c r="D128" s="264"/>
      <c r="E128" s="264"/>
      <c r="F128" s="287" t="s">
        <v>677</v>
      </c>
      <c r="G128" s="264"/>
      <c r="H128" s="264" t="s">
        <v>729</v>
      </c>
      <c r="I128" s="264" t="s">
        <v>679</v>
      </c>
      <c r="J128" s="264" t="s">
        <v>728</v>
      </c>
      <c r="K128" s="312"/>
    </row>
    <row r="129" s="1" customFormat="1" ht="15" customHeight="1">
      <c r="B129" s="309"/>
      <c r="C129" s="264" t="s">
        <v>688</v>
      </c>
      <c r="D129" s="264"/>
      <c r="E129" s="264"/>
      <c r="F129" s="287" t="s">
        <v>683</v>
      </c>
      <c r="G129" s="264"/>
      <c r="H129" s="264" t="s">
        <v>689</v>
      </c>
      <c r="I129" s="264" t="s">
        <v>679</v>
      </c>
      <c r="J129" s="264">
        <v>15</v>
      </c>
      <c r="K129" s="312"/>
    </row>
    <row r="130" s="1" customFormat="1" ht="15" customHeight="1">
      <c r="B130" s="309"/>
      <c r="C130" s="290" t="s">
        <v>690</v>
      </c>
      <c r="D130" s="290"/>
      <c r="E130" s="290"/>
      <c r="F130" s="291" t="s">
        <v>683</v>
      </c>
      <c r="G130" s="290"/>
      <c r="H130" s="290" t="s">
        <v>691</v>
      </c>
      <c r="I130" s="290" t="s">
        <v>679</v>
      </c>
      <c r="J130" s="290">
        <v>15</v>
      </c>
      <c r="K130" s="312"/>
    </row>
    <row r="131" s="1" customFormat="1" ht="15" customHeight="1">
      <c r="B131" s="309"/>
      <c r="C131" s="290" t="s">
        <v>692</v>
      </c>
      <c r="D131" s="290"/>
      <c r="E131" s="290"/>
      <c r="F131" s="291" t="s">
        <v>683</v>
      </c>
      <c r="G131" s="290"/>
      <c r="H131" s="290" t="s">
        <v>693</v>
      </c>
      <c r="I131" s="290" t="s">
        <v>679</v>
      </c>
      <c r="J131" s="290">
        <v>20</v>
      </c>
      <c r="K131" s="312"/>
    </row>
    <row r="132" s="1" customFormat="1" ht="15" customHeight="1">
      <c r="B132" s="309"/>
      <c r="C132" s="290" t="s">
        <v>694</v>
      </c>
      <c r="D132" s="290"/>
      <c r="E132" s="290"/>
      <c r="F132" s="291" t="s">
        <v>683</v>
      </c>
      <c r="G132" s="290"/>
      <c r="H132" s="290" t="s">
        <v>695</v>
      </c>
      <c r="I132" s="290" t="s">
        <v>679</v>
      </c>
      <c r="J132" s="290">
        <v>20</v>
      </c>
      <c r="K132" s="312"/>
    </row>
    <row r="133" s="1" customFormat="1" ht="15" customHeight="1">
      <c r="B133" s="309"/>
      <c r="C133" s="264" t="s">
        <v>682</v>
      </c>
      <c r="D133" s="264"/>
      <c r="E133" s="264"/>
      <c r="F133" s="287" t="s">
        <v>683</v>
      </c>
      <c r="G133" s="264"/>
      <c r="H133" s="264" t="s">
        <v>717</v>
      </c>
      <c r="I133" s="264" t="s">
        <v>679</v>
      </c>
      <c r="J133" s="264">
        <v>50</v>
      </c>
      <c r="K133" s="312"/>
    </row>
    <row r="134" s="1" customFormat="1" ht="15" customHeight="1">
      <c r="B134" s="309"/>
      <c r="C134" s="264" t="s">
        <v>696</v>
      </c>
      <c r="D134" s="264"/>
      <c r="E134" s="264"/>
      <c r="F134" s="287" t="s">
        <v>683</v>
      </c>
      <c r="G134" s="264"/>
      <c r="H134" s="264" t="s">
        <v>717</v>
      </c>
      <c r="I134" s="264" t="s">
        <v>679</v>
      </c>
      <c r="J134" s="264">
        <v>50</v>
      </c>
      <c r="K134" s="312"/>
    </row>
    <row r="135" s="1" customFormat="1" ht="15" customHeight="1">
      <c r="B135" s="309"/>
      <c r="C135" s="264" t="s">
        <v>702</v>
      </c>
      <c r="D135" s="264"/>
      <c r="E135" s="264"/>
      <c r="F135" s="287" t="s">
        <v>683</v>
      </c>
      <c r="G135" s="264"/>
      <c r="H135" s="264" t="s">
        <v>717</v>
      </c>
      <c r="I135" s="264" t="s">
        <v>679</v>
      </c>
      <c r="J135" s="264">
        <v>50</v>
      </c>
      <c r="K135" s="312"/>
    </row>
    <row r="136" s="1" customFormat="1" ht="15" customHeight="1">
      <c r="B136" s="309"/>
      <c r="C136" s="264" t="s">
        <v>704</v>
      </c>
      <c r="D136" s="264"/>
      <c r="E136" s="264"/>
      <c r="F136" s="287" t="s">
        <v>683</v>
      </c>
      <c r="G136" s="264"/>
      <c r="H136" s="264" t="s">
        <v>717</v>
      </c>
      <c r="I136" s="264" t="s">
        <v>679</v>
      </c>
      <c r="J136" s="264">
        <v>50</v>
      </c>
      <c r="K136" s="312"/>
    </row>
    <row r="137" s="1" customFormat="1" ht="15" customHeight="1">
      <c r="B137" s="309"/>
      <c r="C137" s="264" t="s">
        <v>705</v>
      </c>
      <c r="D137" s="264"/>
      <c r="E137" s="264"/>
      <c r="F137" s="287" t="s">
        <v>683</v>
      </c>
      <c r="G137" s="264"/>
      <c r="H137" s="264" t="s">
        <v>730</v>
      </c>
      <c r="I137" s="264" t="s">
        <v>679</v>
      </c>
      <c r="J137" s="264">
        <v>255</v>
      </c>
      <c r="K137" s="312"/>
    </row>
    <row r="138" s="1" customFormat="1" ht="15" customHeight="1">
      <c r="B138" s="309"/>
      <c r="C138" s="264" t="s">
        <v>707</v>
      </c>
      <c r="D138" s="264"/>
      <c r="E138" s="264"/>
      <c r="F138" s="287" t="s">
        <v>677</v>
      </c>
      <c r="G138" s="264"/>
      <c r="H138" s="264" t="s">
        <v>731</v>
      </c>
      <c r="I138" s="264" t="s">
        <v>709</v>
      </c>
      <c r="J138" s="264"/>
      <c r="K138" s="312"/>
    </row>
    <row r="139" s="1" customFormat="1" ht="15" customHeight="1">
      <c r="B139" s="309"/>
      <c r="C139" s="264" t="s">
        <v>710</v>
      </c>
      <c r="D139" s="264"/>
      <c r="E139" s="264"/>
      <c r="F139" s="287" t="s">
        <v>677</v>
      </c>
      <c r="G139" s="264"/>
      <c r="H139" s="264" t="s">
        <v>732</v>
      </c>
      <c r="I139" s="264" t="s">
        <v>712</v>
      </c>
      <c r="J139" s="264"/>
      <c r="K139" s="312"/>
    </row>
    <row r="140" s="1" customFormat="1" ht="15" customHeight="1">
      <c r="B140" s="309"/>
      <c r="C140" s="264" t="s">
        <v>713</v>
      </c>
      <c r="D140" s="264"/>
      <c r="E140" s="264"/>
      <c r="F140" s="287" t="s">
        <v>677</v>
      </c>
      <c r="G140" s="264"/>
      <c r="H140" s="264" t="s">
        <v>713</v>
      </c>
      <c r="I140" s="264" t="s">
        <v>712</v>
      </c>
      <c r="J140" s="264"/>
      <c r="K140" s="312"/>
    </row>
    <row r="141" s="1" customFormat="1" ht="15" customHeight="1">
      <c r="B141" s="309"/>
      <c r="C141" s="264" t="s">
        <v>42</v>
      </c>
      <c r="D141" s="264"/>
      <c r="E141" s="264"/>
      <c r="F141" s="287" t="s">
        <v>677</v>
      </c>
      <c r="G141" s="264"/>
      <c r="H141" s="264" t="s">
        <v>733</v>
      </c>
      <c r="I141" s="264" t="s">
        <v>712</v>
      </c>
      <c r="J141" s="264"/>
      <c r="K141" s="312"/>
    </row>
    <row r="142" s="1" customFormat="1" ht="15" customHeight="1">
      <c r="B142" s="309"/>
      <c r="C142" s="264" t="s">
        <v>734</v>
      </c>
      <c r="D142" s="264"/>
      <c r="E142" s="264"/>
      <c r="F142" s="287" t="s">
        <v>677</v>
      </c>
      <c r="G142" s="264"/>
      <c r="H142" s="264" t="s">
        <v>735</v>
      </c>
      <c r="I142" s="264" t="s">
        <v>712</v>
      </c>
      <c r="J142" s="264"/>
      <c r="K142" s="312"/>
    </row>
    <row r="143" s="1" customFormat="1" ht="15" customHeight="1">
      <c r="B143" s="313"/>
      <c r="C143" s="314"/>
      <c r="D143" s="314"/>
      <c r="E143" s="314"/>
      <c r="F143" s="314"/>
      <c r="G143" s="314"/>
      <c r="H143" s="314"/>
      <c r="I143" s="314"/>
      <c r="J143" s="314"/>
      <c r="K143" s="315"/>
    </row>
    <row r="144" s="1" customFormat="1" ht="18.75" customHeight="1">
      <c r="B144" s="300"/>
      <c r="C144" s="300"/>
      <c r="D144" s="300"/>
      <c r="E144" s="300"/>
      <c r="F144" s="301"/>
      <c r="G144" s="300"/>
      <c r="H144" s="300"/>
      <c r="I144" s="300"/>
      <c r="J144" s="300"/>
      <c r="K144" s="300"/>
    </row>
    <row r="145" s="1" customFormat="1" ht="18.75" customHeight="1">
      <c r="B145" s="272"/>
      <c r="C145" s="272"/>
      <c r="D145" s="272"/>
      <c r="E145" s="272"/>
      <c r="F145" s="272"/>
      <c r="G145" s="272"/>
      <c r="H145" s="272"/>
      <c r="I145" s="272"/>
      <c r="J145" s="272"/>
      <c r="K145" s="272"/>
    </row>
    <row r="146" s="1" customFormat="1" ht="7.5" customHeight="1">
      <c r="B146" s="273"/>
      <c r="C146" s="274"/>
      <c r="D146" s="274"/>
      <c r="E146" s="274"/>
      <c r="F146" s="274"/>
      <c r="G146" s="274"/>
      <c r="H146" s="274"/>
      <c r="I146" s="274"/>
      <c r="J146" s="274"/>
      <c r="K146" s="275"/>
    </row>
    <row r="147" s="1" customFormat="1" ht="45" customHeight="1">
      <c r="B147" s="276"/>
      <c r="C147" s="277" t="s">
        <v>736</v>
      </c>
      <c r="D147" s="277"/>
      <c r="E147" s="277"/>
      <c r="F147" s="277"/>
      <c r="G147" s="277"/>
      <c r="H147" s="277"/>
      <c r="I147" s="277"/>
      <c r="J147" s="277"/>
      <c r="K147" s="278"/>
    </row>
    <row r="148" s="1" customFormat="1" ht="17.25" customHeight="1">
      <c r="B148" s="276"/>
      <c r="C148" s="279" t="s">
        <v>671</v>
      </c>
      <c r="D148" s="279"/>
      <c r="E148" s="279"/>
      <c r="F148" s="279" t="s">
        <v>672</v>
      </c>
      <c r="G148" s="280"/>
      <c r="H148" s="279" t="s">
        <v>58</v>
      </c>
      <c r="I148" s="279" t="s">
        <v>61</v>
      </c>
      <c r="J148" s="279" t="s">
        <v>673</v>
      </c>
      <c r="K148" s="278"/>
    </row>
    <row r="149" s="1" customFormat="1" ht="17.25" customHeight="1">
      <c r="B149" s="276"/>
      <c r="C149" s="281" t="s">
        <v>674</v>
      </c>
      <c r="D149" s="281"/>
      <c r="E149" s="281"/>
      <c r="F149" s="282" t="s">
        <v>675</v>
      </c>
      <c r="G149" s="283"/>
      <c r="H149" s="281"/>
      <c r="I149" s="281"/>
      <c r="J149" s="281" t="s">
        <v>676</v>
      </c>
      <c r="K149" s="278"/>
    </row>
    <row r="150" s="1" customFormat="1" ht="5.25" customHeight="1">
      <c r="B150" s="289"/>
      <c r="C150" s="284"/>
      <c r="D150" s="284"/>
      <c r="E150" s="284"/>
      <c r="F150" s="284"/>
      <c r="G150" s="285"/>
      <c r="H150" s="284"/>
      <c r="I150" s="284"/>
      <c r="J150" s="284"/>
      <c r="K150" s="312"/>
    </row>
    <row r="151" s="1" customFormat="1" ht="15" customHeight="1">
      <c r="B151" s="289"/>
      <c r="C151" s="316" t="s">
        <v>680</v>
      </c>
      <c r="D151" s="264"/>
      <c r="E151" s="264"/>
      <c r="F151" s="317" t="s">
        <v>677</v>
      </c>
      <c r="G151" s="264"/>
      <c r="H151" s="316" t="s">
        <v>717</v>
      </c>
      <c r="I151" s="316" t="s">
        <v>679</v>
      </c>
      <c r="J151" s="316">
        <v>120</v>
      </c>
      <c r="K151" s="312"/>
    </row>
    <row r="152" s="1" customFormat="1" ht="15" customHeight="1">
      <c r="B152" s="289"/>
      <c r="C152" s="316" t="s">
        <v>726</v>
      </c>
      <c r="D152" s="264"/>
      <c r="E152" s="264"/>
      <c r="F152" s="317" t="s">
        <v>677</v>
      </c>
      <c r="G152" s="264"/>
      <c r="H152" s="316" t="s">
        <v>737</v>
      </c>
      <c r="I152" s="316" t="s">
        <v>679</v>
      </c>
      <c r="J152" s="316" t="s">
        <v>728</v>
      </c>
      <c r="K152" s="312"/>
    </row>
    <row r="153" s="1" customFormat="1" ht="15" customHeight="1">
      <c r="B153" s="289"/>
      <c r="C153" s="316" t="s">
        <v>625</v>
      </c>
      <c r="D153" s="264"/>
      <c r="E153" s="264"/>
      <c r="F153" s="317" t="s">
        <v>677</v>
      </c>
      <c r="G153" s="264"/>
      <c r="H153" s="316" t="s">
        <v>738</v>
      </c>
      <c r="I153" s="316" t="s">
        <v>679</v>
      </c>
      <c r="J153" s="316" t="s">
        <v>728</v>
      </c>
      <c r="K153" s="312"/>
    </row>
    <row r="154" s="1" customFormat="1" ht="15" customHeight="1">
      <c r="B154" s="289"/>
      <c r="C154" s="316" t="s">
        <v>682</v>
      </c>
      <c r="D154" s="264"/>
      <c r="E154" s="264"/>
      <c r="F154" s="317" t="s">
        <v>683</v>
      </c>
      <c r="G154" s="264"/>
      <c r="H154" s="316" t="s">
        <v>717</v>
      </c>
      <c r="I154" s="316" t="s">
        <v>679</v>
      </c>
      <c r="J154" s="316">
        <v>50</v>
      </c>
      <c r="K154" s="312"/>
    </row>
    <row r="155" s="1" customFormat="1" ht="15" customHeight="1">
      <c r="B155" s="289"/>
      <c r="C155" s="316" t="s">
        <v>685</v>
      </c>
      <c r="D155" s="264"/>
      <c r="E155" s="264"/>
      <c r="F155" s="317" t="s">
        <v>677</v>
      </c>
      <c r="G155" s="264"/>
      <c r="H155" s="316" t="s">
        <v>717</v>
      </c>
      <c r="I155" s="316" t="s">
        <v>687</v>
      </c>
      <c r="J155" s="316"/>
      <c r="K155" s="312"/>
    </row>
    <row r="156" s="1" customFormat="1" ht="15" customHeight="1">
      <c r="B156" s="289"/>
      <c r="C156" s="316" t="s">
        <v>696</v>
      </c>
      <c r="D156" s="264"/>
      <c r="E156" s="264"/>
      <c r="F156" s="317" t="s">
        <v>683</v>
      </c>
      <c r="G156" s="264"/>
      <c r="H156" s="316" t="s">
        <v>717</v>
      </c>
      <c r="I156" s="316" t="s">
        <v>679</v>
      </c>
      <c r="J156" s="316">
        <v>50</v>
      </c>
      <c r="K156" s="312"/>
    </row>
    <row r="157" s="1" customFormat="1" ht="15" customHeight="1">
      <c r="B157" s="289"/>
      <c r="C157" s="316" t="s">
        <v>704</v>
      </c>
      <c r="D157" s="264"/>
      <c r="E157" s="264"/>
      <c r="F157" s="317" t="s">
        <v>683</v>
      </c>
      <c r="G157" s="264"/>
      <c r="H157" s="316" t="s">
        <v>717</v>
      </c>
      <c r="I157" s="316" t="s">
        <v>679</v>
      </c>
      <c r="J157" s="316">
        <v>50</v>
      </c>
      <c r="K157" s="312"/>
    </row>
    <row r="158" s="1" customFormat="1" ht="15" customHeight="1">
      <c r="B158" s="289"/>
      <c r="C158" s="316" t="s">
        <v>702</v>
      </c>
      <c r="D158" s="264"/>
      <c r="E158" s="264"/>
      <c r="F158" s="317" t="s">
        <v>683</v>
      </c>
      <c r="G158" s="264"/>
      <c r="H158" s="316" t="s">
        <v>717</v>
      </c>
      <c r="I158" s="316" t="s">
        <v>679</v>
      </c>
      <c r="J158" s="316">
        <v>50</v>
      </c>
      <c r="K158" s="312"/>
    </row>
    <row r="159" s="1" customFormat="1" ht="15" customHeight="1">
      <c r="B159" s="289"/>
      <c r="C159" s="316" t="s">
        <v>97</v>
      </c>
      <c r="D159" s="264"/>
      <c r="E159" s="264"/>
      <c r="F159" s="317" t="s">
        <v>677</v>
      </c>
      <c r="G159" s="264"/>
      <c r="H159" s="316" t="s">
        <v>739</v>
      </c>
      <c r="I159" s="316" t="s">
        <v>679</v>
      </c>
      <c r="J159" s="316" t="s">
        <v>740</v>
      </c>
      <c r="K159" s="312"/>
    </row>
    <row r="160" s="1" customFormat="1" ht="15" customHeight="1">
      <c r="B160" s="289"/>
      <c r="C160" s="316" t="s">
        <v>741</v>
      </c>
      <c r="D160" s="264"/>
      <c r="E160" s="264"/>
      <c r="F160" s="317" t="s">
        <v>677</v>
      </c>
      <c r="G160" s="264"/>
      <c r="H160" s="316" t="s">
        <v>742</v>
      </c>
      <c r="I160" s="316" t="s">
        <v>712</v>
      </c>
      <c r="J160" s="316"/>
      <c r="K160" s="312"/>
    </row>
    <row r="161" s="1" customFormat="1" ht="15" customHeight="1">
      <c r="B161" s="318"/>
      <c r="C161" s="298"/>
      <c r="D161" s="298"/>
      <c r="E161" s="298"/>
      <c r="F161" s="298"/>
      <c r="G161" s="298"/>
      <c r="H161" s="298"/>
      <c r="I161" s="298"/>
      <c r="J161" s="298"/>
      <c r="K161" s="319"/>
    </row>
    <row r="162" s="1" customFormat="1" ht="18.75" customHeight="1">
      <c r="B162" s="300"/>
      <c r="C162" s="310"/>
      <c r="D162" s="310"/>
      <c r="E162" s="310"/>
      <c r="F162" s="320"/>
      <c r="G162" s="310"/>
      <c r="H162" s="310"/>
      <c r="I162" s="310"/>
      <c r="J162" s="310"/>
      <c r="K162" s="300"/>
    </row>
    <row r="163" s="1" customFormat="1" ht="18.75" customHeight="1">
      <c r="B163" s="272"/>
      <c r="C163" s="272"/>
      <c r="D163" s="272"/>
      <c r="E163" s="272"/>
      <c r="F163" s="272"/>
      <c r="G163" s="272"/>
      <c r="H163" s="272"/>
      <c r="I163" s="272"/>
      <c r="J163" s="272"/>
      <c r="K163" s="272"/>
    </row>
    <row r="164" s="1" customFormat="1" ht="7.5" customHeight="1">
      <c r="B164" s="251"/>
      <c r="C164" s="252"/>
      <c r="D164" s="252"/>
      <c r="E164" s="252"/>
      <c r="F164" s="252"/>
      <c r="G164" s="252"/>
      <c r="H164" s="252"/>
      <c r="I164" s="252"/>
      <c r="J164" s="252"/>
      <c r="K164" s="253"/>
    </row>
    <row r="165" s="1" customFormat="1" ht="45" customHeight="1">
      <c r="B165" s="254"/>
      <c r="C165" s="255" t="s">
        <v>743</v>
      </c>
      <c r="D165" s="255"/>
      <c r="E165" s="255"/>
      <c r="F165" s="255"/>
      <c r="G165" s="255"/>
      <c r="H165" s="255"/>
      <c r="I165" s="255"/>
      <c r="J165" s="255"/>
      <c r="K165" s="256"/>
    </row>
    <row r="166" s="1" customFormat="1" ht="17.25" customHeight="1">
      <c r="B166" s="254"/>
      <c r="C166" s="279" t="s">
        <v>671</v>
      </c>
      <c r="D166" s="279"/>
      <c r="E166" s="279"/>
      <c r="F166" s="279" t="s">
        <v>672</v>
      </c>
      <c r="G166" s="321"/>
      <c r="H166" s="322" t="s">
        <v>58</v>
      </c>
      <c r="I166" s="322" t="s">
        <v>61</v>
      </c>
      <c r="J166" s="279" t="s">
        <v>673</v>
      </c>
      <c r="K166" s="256"/>
    </row>
    <row r="167" s="1" customFormat="1" ht="17.25" customHeight="1">
      <c r="B167" s="257"/>
      <c r="C167" s="281" t="s">
        <v>674</v>
      </c>
      <c r="D167" s="281"/>
      <c r="E167" s="281"/>
      <c r="F167" s="282" t="s">
        <v>675</v>
      </c>
      <c r="G167" s="323"/>
      <c r="H167" s="324"/>
      <c r="I167" s="324"/>
      <c r="J167" s="281" t="s">
        <v>676</v>
      </c>
      <c r="K167" s="259"/>
    </row>
    <row r="168" s="1" customFormat="1" ht="5.25" customHeight="1">
      <c r="B168" s="289"/>
      <c r="C168" s="284"/>
      <c r="D168" s="284"/>
      <c r="E168" s="284"/>
      <c r="F168" s="284"/>
      <c r="G168" s="285"/>
      <c r="H168" s="284"/>
      <c r="I168" s="284"/>
      <c r="J168" s="284"/>
      <c r="K168" s="312"/>
    </row>
    <row r="169" s="1" customFormat="1" ht="15" customHeight="1">
      <c r="B169" s="289"/>
      <c r="C169" s="264" t="s">
        <v>680</v>
      </c>
      <c r="D169" s="264"/>
      <c r="E169" s="264"/>
      <c r="F169" s="287" t="s">
        <v>677</v>
      </c>
      <c r="G169" s="264"/>
      <c r="H169" s="264" t="s">
        <v>717</v>
      </c>
      <c r="I169" s="264" t="s">
        <v>679</v>
      </c>
      <c r="J169" s="264">
        <v>120</v>
      </c>
      <c r="K169" s="312"/>
    </row>
    <row r="170" s="1" customFormat="1" ht="15" customHeight="1">
      <c r="B170" s="289"/>
      <c r="C170" s="264" t="s">
        <v>726</v>
      </c>
      <c r="D170" s="264"/>
      <c r="E170" s="264"/>
      <c r="F170" s="287" t="s">
        <v>677</v>
      </c>
      <c r="G170" s="264"/>
      <c r="H170" s="264" t="s">
        <v>727</v>
      </c>
      <c r="I170" s="264" t="s">
        <v>679</v>
      </c>
      <c r="J170" s="264" t="s">
        <v>728</v>
      </c>
      <c r="K170" s="312"/>
    </row>
    <row r="171" s="1" customFormat="1" ht="15" customHeight="1">
      <c r="B171" s="289"/>
      <c r="C171" s="264" t="s">
        <v>625</v>
      </c>
      <c r="D171" s="264"/>
      <c r="E171" s="264"/>
      <c r="F171" s="287" t="s">
        <v>677</v>
      </c>
      <c r="G171" s="264"/>
      <c r="H171" s="264" t="s">
        <v>744</v>
      </c>
      <c r="I171" s="264" t="s">
        <v>679</v>
      </c>
      <c r="J171" s="264" t="s">
        <v>728</v>
      </c>
      <c r="K171" s="312"/>
    </row>
    <row r="172" s="1" customFormat="1" ht="15" customHeight="1">
      <c r="B172" s="289"/>
      <c r="C172" s="264" t="s">
        <v>682</v>
      </c>
      <c r="D172" s="264"/>
      <c r="E172" s="264"/>
      <c r="F172" s="287" t="s">
        <v>683</v>
      </c>
      <c r="G172" s="264"/>
      <c r="H172" s="264" t="s">
        <v>744</v>
      </c>
      <c r="I172" s="264" t="s">
        <v>679</v>
      </c>
      <c r="J172" s="264">
        <v>50</v>
      </c>
      <c r="K172" s="312"/>
    </row>
    <row r="173" s="1" customFormat="1" ht="15" customHeight="1">
      <c r="B173" s="289"/>
      <c r="C173" s="264" t="s">
        <v>685</v>
      </c>
      <c r="D173" s="264"/>
      <c r="E173" s="264"/>
      <c r="F173" s="287" t="s">
        <v>677</v>
      </c>
      <c r="G173" s="264"/>
      <c r="H173" s="264" t="s">
        <v>744</v>
      </c>
      <c r="I173" s="264" t="s">
        <v>687</v>
      </c>
      <c r="J173" s="264"/>
      <c r="K173" s="312"/>
    </row>
    <row r="174" s="1" customFormat="1" ht="15" customHeight="1">
      <c r="B174" s="289"/>
      <c r="C174" s="264" t="s">
        <v>696</v>
      </c>
      <c r="D174" s="264"/>
      <c r="E174" s="264"/>
      <c r="F174" s="287" t="s">
        <v>683</v>
      </c>
      <c r="G174" s="264"/>
      <c r="H174" s="264" t="s">
        <v>744</v>
      </c>
      <c r="I174" s="264" t="s">
        <v>679</v>
      </c>
      <c r="J174" s="264">
        <v>50</v>
      </c>
      <c r="K174" s="312"/>
    </row>
    <row r="175" s="1" customFormat="1" ht="15" customHeight="1">
      <c r="B175" s="289"/>
      <c r="C175" s="264" t="s">
        <v>704</v>
      </c>
      <c r="D175" s="264"/>
      <c r="E175" s="264"/>
      <c r="F175" s="287" t="s">
        <v>683</v>
      </c>
      <c r="G175" s="264"/>
      <c r="H175" s="264" t="s">
        <v>744</v>
      </c>
      <c r="I175" s="264" t="s">
        <v>679</v>
      </c>
      <c r="J175" s="264">
        <v>50</v>
      </c>
      <c r="K175" s="312"/>
    </row>
    <row r="176" s="1" customFormat="1" ht="15" customHeight="1">
      <c r="B176" s="289"/>
      <c r="C176" s="264" t="s">
        <v>702</v>
      </c>
      <c r="D176" s="264"/>
      <c r="E176" s="264"/>
      <c r="F176" s="287" t="s">
        <v>683</v>
      </c>
      <c r="G176" s="264"/>
      <c r="H176" s="264" t="s">
        <v>744</v>
      </c>
      <c r="I176" s="264" t="s">
        <v>679</v>
      </c>
      <c r="J176" s="264">
        <v>50</v>
      </c>
      <c r="K176" s="312"/>
    </row>
    <row r="177" s="1" customFormat="1" ht="15" customHeight="1">
      <c r="B177" s="289"/>
      <c r="C177" s="264" t="s">
        <v>115</v>
      </c>
      <c r="D177" s="264"/>
      <c r="E177" s="264"/>
      <c r="F177" s="287" t="s">
        <v>677</v>
      </c>
      <c r="G177" s="264"/>
      <c r="H177" s="264" t="s">
        <v>745</v>
      </c>
      <c r="I177" s="264" t="s">
        <v>746</v>
      </c>
      <c r="J177" s="264"/>
      <c r="K177" s="312"/>
    </row>
    <row r="178" s="1" customFormat="1" ht="15" customHeight="1">
      <c r="B178" s="289"/>
      <c r="C178" s="264" t="s">
        <v>61</v>
      </c>
      <c r="D178" s="264"/>
      <c r="E178" s="264"/>
      <c r="F178" s="287" t="s">
        <v>677</v>
      </c>
      <c r="G178" s="264"/>
      <c r="H178" s="264" t="s">
        <v>747</v>
      </c>
      <c r="I178" s="264" t="s">
        <v>748</v>
      </c>
      <c r="J178" s="264">
        <v>1</v>
      </c>
      <c r="K178" s="312"/>
    </row>
    <row r="179" s="1" customFormat="1" ht="15" customHeight="1">
      <c r="B179" s="289"/>
      <c r="C179" s="264" t="s">
        <v>57</v>
      </c>
      <c r="D179" s="264"/>
      <c r="E179" s="264"/>
      <c r="F179" s="287" t="s">
        <v>677</v>
      </c>
      <c r="G179" s="264"/>
      <c r="H179" s="264" t="s">
        <v>749</v>
      </c>
      <c r="I179" s="264" t="s">
        <v>679</v>
      </c>
      <c r="J179" s="264">
        <v>20</v>
      </c>
      <c r="K179" s="312"/>
    </row>
    <row r="180" s="1" customFormat="1" ht="15" customHeight="1">
      <c r="B180" s="289"/>
      <c r="C180" s="264" t="s">
        <v>58</v>
      </c>
      <c r="D180" s="264"/>
      <c r="E180" s="264"/>
      <c r="F180" s="287" t="s">
        <v>677</v>
      </c>
      <c r="G180" s="264"/>
      <c r="H180" s="264" t="s">
        <v>750</v>
      </c>
      <c r="I180" s="264" t="s">
        <v>679</v>
      </c>
      <c r="J180" s="264">
        <v>255</v>
      </c>
      <c r="K180" s="312"/>
    </row>
    <row r="181" s="1" customFormat="1" ht="15" customHeight="1">
      <c r="B181" s="289"/>
      <c r="C181" s="264" t="s">
        <v>116</v>
      </c>
      <c r="D181" s="264"/>
      <c r="E181" s="264"/>
      <c r="F181" s="287" t="s">
        <v>677</v>
      </c>
      <c r="G181" s="264"/>
      <c r="H181" s="264" t="s">
        <v>641</v>
      </c>
      <c r="I181" s="264" t="s">
        <v>679</v>
      </c>
      <c r="J181" s="264">
        <v>10</v>
      </c>
      <c r="K181" s="312"/>
    </row>
    <row r="182" s="1" customFormat="1" ht="15" customHeight="1">
      <c r="B182" s="289"/>
      <c r="C182" s="264" t="s">
        <v>117</v>
      </c>
      <c r="D182" s="264"/>
      <c r="E182" s="264"/>
      <c r="F182" s="287" t="s">
        <v>677</v>
      </c>
      <c r="G182" s="264"/>
      <c r="H182" s="264" t="s">
        <v>751</v>
      </c>
      <c r="I182" s="264" t="s">
        <v>712</v>
      </c>
      <c r="J182" s="264"/>
      <c r="K182" s="312"/>
    </row>
    <row r="183" s="1" customFormat="1" ht="15" customHeight="1">
      <c r="B183" s="289"/>
      <c r="C183" s="264" t="s">
        <v>752</v>
      </c>
      <c r="D183" s="264"/>
      <c r="E183" s="264"/>
      <c r="F183" s="287" t="s">
        <v>677</v>
      </c>
      <c r="G183" s="264"/>
      <c r="H183" s="264" t="s">
        <v>753</v>
      </c>
      <c r="I183" s="264" t="s">
        <v>712</v>
      </c>
      <c r="J183" s="264"/>
      <c r="K183" s="312"/>
    </row>
    <row r="184" s="1" customFormat="1" ht="15" customHeight="1">
      <c r="B184" s="289"/>
      <c r="C184" s="264" t="s">
        <v>741</v>
      </c>
      <c r="D184" s="264"/>
      <c r="E184" s="264"/>
      <c r="F184" s="287" t="s">
        <v>677</v>
      </c>
      <c r="G184" s="264"/>
      <c r="H184" s="264" t="s">
        <v>754</v>
      </c>
      <c r="I184" s="264" t="s">
        <v>712</v>
      </c>
      <c r="J184" s="264"/>
      <c r="K184" s="312"/>
    </row>
    <row r="185" s="1" customFormat="1" ht="15" customHeight="1">
      <c r="B185" s="289"/>
      <c r="C185" s="264" t="s">
        <v>119</v>
      </c>
      <c r="D185" s="264"/>
      <c r="E185" s="264"/>
      <c r="F185" s="287" t="s">
        <v>683</v>
      </c>
      <c r="G185" s="264"/>
      <c r="H185" s="264" t="s">
        <v>755</v>
      </c>
      <c r="I185" s="264" t="s">
        <v>679</v>
      </c>
      <c r="J185" s="264">
        <v>50</v>
      </c>
      <c r="K185" s="312"/>
    </row>
    <row r="186" s="1" customFormat="1" ht="15" customHeight="1">
      <c r="B186" s="289"/>
      <c r="C186" s="264" t="s">
        <v>756</v>
      </c>
      <c r="D186" s="264"/>
      <c r="E186" s="264"/>
      <c r="F186" s="287" t="s">
        <v>683</v>
      </c>
      <c r="G186" s="264"/>
      <c r="H186" s="264" t="s">
        <v>757</v>
      </c>
      <c r="I186" s="264" t="s">
        <v>758</v>
      </c>
      <c r="J186" s="264"/>
      <c r="K186" s="312"/>
    </row>
    <row r="187" s="1" customFormat="1" ht="15" customHeight="1">
      <c r="B187" s="289"/>
      <c r="C187" s="264" t="s">
        <v>759</v>
      </c>
      <c r="D187" s="264"/>
      <c r="E187" s="264"/>
      <c r="F187" s="287" t="s">
        <v>683</v>
      </c>
      <c r="G187" s="264"/>
      <c r="H187" s="264" t="s">
        <v>760</v>
      </c>
      <c r="I187" s="264" t="s">
        <v>758</v>
      </c>
      <c r="J187" s="264"/>
      <c r="K187" s="312"/>
    </row>
    <row r="188" s="1" customFormat="1" ht="15" customHeight="1">
      <c r="B188" s="289"/>
      <c r="C188" s="264" t="s">
        <v>761</v>
      </c>
      <c r="D188" s="264"/>
      <c r="E188" s="264"/>
      <c r="F188" s="287" t="s">
        <v>683</v>
      </c>
      <c r="G188" s="264"/>
      <c r="H188" s="264" t="s">
        <v>762</v>
      </c>
      <c r="I188" s="264" t="s">
        <v>758</v>
      </c>
      <c r="J188" s="264"/>
      <c r="K188" s="312"/>
    </row>
    <row r="189" s="1" customFormat="1" ht="15" customHeight="1">
      <c r="B189" s="289"/>
      <c r="C189" s="325" t="s">
        <v>763</v>
      </c>
      <c r="D189" s="264"/>
      <c r="E189" s="264"/>
      <c r="F189" s="287" t="s">
        <v>683</v>
      </c>
      <c r="G189" s="264"/>
      <c r="H189" s="264" t="s">
        <v>764</v>
      </c>
      <c r="I189" s="264" t="s">
        <v>765</v>
      </c>
      <c r="J189" s="326" t="s">
        <v>766</v>
      </c>
      <c r="K189" s="312"/>
    </row>
    <row r="190" s="15" customFormat="1" ht="15" customHeight="1">
      <c r="B190" s="327"/>
      <c r="C190" s="328" t="s">
        <v>767</v>
      </c>
      <c r="D190" s="329"/>
      <c r="E190" s="329"/>
      <c r="F190" s="330" t="s">
        <v>683</v>
      </c>
      <c r="G190" s="329"/>
      <c r="H190" s="329" t="s">
        <v>768</v>
      </c>
      <c r="I190" s="329" t="s">
        <v>765</v>
      </c>
      <c r="J190" s="331" t="s">
        <v>766</v>
      </c>
      <c r="K190" s="332"/>
    </row>
    <row r="191" s="1" customFormat="1" ht="15" customHeight="1">
      <c r="B191" s="289"/>
      <c r="C191" s="325" t="s">
        <v>46</v>
      </c>
      <c r="D191" s="264"/>
      <c r="E191" s="264"/>
      <c r="F191" s="287" t="s">
        <v>677</v>
      </c>
      <c r="G191" s="264"/>
      <c r="H191" s="261" t="s">
        <v>769</v>
      </c>
      <c r="I191" s="264" t="s">
        <v>770</v>
      </c>
      <c r="J191" s="264"/>
      <c r="K191" s="312"/>
    </row>
    <row r="192" s="1" customFormat="1" ht="15" customHeight="1">
      <c r="B192" s="289"/>
      <c r="C192" s="325" t="s">
        <v>771</v>
      </c>
      <c r="D192" s="264"/>
      <c r="E192" s="264"/>
      <c r="F192" s="287" t="s">
        <v>677</v>
      </c>
      <c r="G192" s="264"/>
      <c r="H192" s="264" t="s">
        <v>772</v>
      </c>
      <c r="I192" s="264" t="s">
        <v>712</v>
      </c>
      <c r="J192" s="264"/>
      <c r="K192" s="312"/>
    </row>
    <row r="193" s="1" customFormat="1" ht="15" customHeight="1">
      <c r="B193" s="289"/>
      <c r="C193" s="325" t="s">
        <v>773</v>
      </c>
      <c r="D193" s="264"/>
      <c r="E193" s="264"/>
      <c r="F193" s="287" t="s">
        <v>677</v>
      </c>
      <c r="G193" s="264"/>
      <c r="H193" s="264" t="s">
        <v>774</v>
      </c>
      <c r="I193" s="264" t="s">
        <v>712</v>
      </c>
      <c r="J193" s="264"/>
      <c r="K193" s="312"/>
    </row>
    <row r="194" s="1" customFormat="1" ht="15" customHeight="1">
      <c r="B194" s="289"/>
      <c r="C194" s="325" t="s">
        <v>775</v>
      </c>
      <c r="D194" s="264"/>
      <c r="E194" s="264"/>
      <c r="F194" s="287" t="s">
        <v>683</v>
      </c>
      <c r="G194" s="264"/>
      <c r="H194" s="264" t="s">
        <v>776</v>
      </c>
      <c r="I194" s="264" t="s">
        <v>712</v>
      </c>
      <c r="J194" s="264"/>
      <c r="K194" s="312"/>
    </row>
    <row r="195" s="1" customFormat="1" ht="15" customHeight="1">
      <c r="B195" s="318"/>
      <c r="C195" s="333"/>
      <c r="D195" s="298"/>
      <c r="E195" s="298"/>
      <c r="F195" s="298"/>
      <c r="G195" s="298"/>
      <c r="H195" s="298"/>
      <c r="I195" s="298"/>
      <c r="J195" s="298"/>
      <c r="K195" s="319"/>
    </row>
    <row r="196" s="1" customFormat="1" ht="18.75" customHeight="1">
      <c r="B196" s="300"/>
      <c r="C196" s="310"/>
      <c r="D196" s="310"/>
      <c r="E196" s="310"/>
      <c r="F196" s="320"/>
      <c r="G196" s="310"/>
      <c r="H196" s="310"/>
      <c r="I196" s="310"/>
      <c r="J196" s="310"/>
      <c r="K196" s="300"/>
    </row>
    <row r="197" s="1" customFormat="1" ht="18.75" customHeight="1">
      <c r="B197" s="300"/>
      <c r="C197" s="310"/>
      <c r="D197" s="310"/>
      <c r="E197" s="310"/>
      <c r="F197" s="320"/>
      <c r="G197" s="310"/>
      <c r="H197" s="310"/>
      <c r="I197" s="310"/>
      <c r="J197" s="310"/>
      <c r="K197" s="300"/>
    </row>
    <row r="198" s="1" customFormat="1" ht="18.75" customHeight="1">
      <c r="B198" s="272"/>
      <c r="C198" s="272"/>
      <c r="D198" s="272"/>
      <c r="E198" s="272"/>
      <c r="F198" s="272"/>
      <c r="G198" s="272"/>
      <c r="H198" s="272"/>
      <c r="I198" s="272"/>
      <c r="J198" s="272"/>
      <c r="K198" s="272"/>
    </row>
    <row r="199" s="1" customFormat="1" ht="13.5">
      <c r="B199" s="251"/>
      <c r="C199" s="252"/>
      <c r="D199" s="252"/>
      <c r="E199" s="252"/>
      <c r="F199" s="252"/>
      <c r="G199" s="252"/>
      <c r="H199" s="252"/>
      <c r="I199" s="252"/>
      <c r="J199" s="252"/>
      <c r="K199" s="253"/>
    </row>
    <row r="200" s="1" customFormat="1" ht="21">
      <c r="B200" s="254"/>
      <c r="C200" s="255" t="s">
        <v>777</v>
      </c>
      <c r="D200" s="255"/>
      <c r="E200" s="255"/>
      <c r="F200" s="255"/>
      <c r="G200" s="255"/>
      <c r="H200" s="255"/>
      <c r="I200" s="255"/>
      <c r="J200" s="255"/>
      <c r="K200" s="256"/>
    </row>
    <row r="201" s="1" customFormat="1" ht="25.5" customHeight="1">
      <c r="B201" s="254"/>
      <c r="C201" s="334" t="s">
        <v>778</v>
      </c>
      <c r="D201" s="334"/>
      <c r="E201" s="334"/>
      <c r="F201" s="334" t="s">
        <v>779</v>
      </c>
      <c r="G201" s="335"/>
      <c r="H201" s="334" t="s">
        <v>780</v>
      </c>
      <c r="I201" s="334"/>
      <c r="J201" s="334"/>
      <c r="K201" s="256"/>
    </row>
    <row r="202" s="1" customFormat="1" ht="5.25" customHeight="1">
      <c r="B202" s="289"/>
      <c r="C202" s="284"/>
      <c r="D202" s="284"/>
      <c r="E202" s="284"/>
      <c r="F202" s="284"/>
      <c r="G202" s="310"/>
      <c r="H202" s="284"/>
      <c r="I202" s="284"/>
      <c r="J202" s="284"/>
      <c r="K202" s="312"/>
    </row>
    <row r="203" s="1" customFormat="1" ht="15" customHeight="1">
      <c r="B203" s="289"/>
      <c r="C203" s="264" t="s">
        <v>770</v>
      </c>
      <c r="D203" s="264"/>
      <c r="E203" s="264"/>
      <c r="F203" s="287" t="s">
        <v>47</v>
      </c>
      <c r="G203" s="264"/>
      <c r="H203" s="264" t="s">
        <v>781</v>
      </c>
      <c r="I203" s="264"/>
      <c r="J203" s="264"/>
      <c r="K203" s="312"/>
    </row>
    <row r="204" s="1" customFormat="1" ht="15" customHeight="1">
      <c r="B204" s="289"/>
      <c r="C204" s="264"/>
      <c r="D204" s="264"/>
      <c r="E204" s="264"/>
      <c r="F204" s="287" t="s">
        <v>48</v>
      </c>
      <c r="G204" s="264"/>
      <c r="H204" s="264" t="s">
        <v>782</v>
      </c>
      <c r="I204" s="264"/>
      <c r="J204" s="264"/>
      <c r="K204" s="312"/>
    </row>
    <row r="205" s="1" customFormat="1" ht="15" customHeight="1">
      <c r="B205" s="289"/>
      <c r="C205" s="264"/>
      <c r="D205" s="264"/>
      <c r="E205" s="264"/>
      <c r="F205" s="287" t="s">
        <v>51</v>
      </c>
      <c r="G205" s="264"/>
      <c r="H205" s="264" t="s">
        <v>783</v>
      </c>
      <c r="I205" s="264"/>
      <c r="J205" s="264"/>
      <c r="K205" s="312"/>
    </row>
    <row r="206" s="1" customFormat="1" ht="15" customHeight="1">
      <c r="B206" s="289"/>
      <c r="C206" s="264"/>
      <c r="D206" s="264"/>
      <c r="E206" s="264"/>
      <c r="F206" s="287" t="s">
        <v>49</v>
      </c>
      <c r="G206" s="264"/>
      <c r="H206" s="264" t="s">
        <v>784</v>
      </c>
      <c r="I206" s="264"/>
      <c r="J206" s="264"/>
      <c r="K206" s="312"/>
    </row>
    <row r="207" s="1" customFormat="1" ht="15" customHeight="1">
      <c r="B207" s="289"/>
      <c r="C207" s="264"/>
      <c r="D207" s="264"/>
      <c r="E207" s="264"/>
      <c r="F207" s="287" t="s">
        <v>50</v>
      </c>
      <c r="G207" s="264"/>
      <c r="H207" s="264" t="s">
        <v>785</v>
      </c>
      <c r="I207" s="264"/>
      <c r="J207" s="264"/>
      <c r="K207" s="312"/>
    </row>
    <row r="208" s="1" customFormat="1" ht="15" customHeight="1">
      <c r="B208" s="289"/>
      <c r="C208" s="264"/>
      <c r="D208" s="264"/>
      <c r="E208" s="264"/>
      <c r="F208" s="287"/>
      <c r="G208" s="264"/>
      <c r="H208" s="264"/>
      <c r="I208" s="264"/>
      <c r="J208" s="264"/>
      <c r="K208" s="312"/>
    </row>
    <row r="209" s="1" customFormat="1" ht="15" customHeight="1">
      <c r="B209" s="289"/>
      <c r="C209" s="264" t="s">
        <v>724</v>
      </c>
      <c r="D209" s="264"/>
      <c r="E209" s="264"/>
      <c r="F209" s="287" t="s">
        <v>83</v>
      </c>
      <c r="G209" s="264"/>
      <c r="H209" s="264" t="s">
        <v>786</v>
      </c>
      <c r="I209" s="264"/>
      <c r="J209" s="264"/>
      <c r="K209" s="312"/>
    </row>
    <row r="210" s="1" customFormat="1" ht="15" customHeight="1">
      <c r="B210" s="289"/>
      <c r="C210" s="264"/>
      <c r="D210" s="264"/>
      <c r="E210" s="264"/>
      <c r="F210" s="287" t="s">
        <v>619</v>
      </c>
      <c r="G210" s="264"/>
      <c r="H210" s="264" t="s">
        <v>620</v>
      </c>
      <c r="I210" s="264"/>
      <c r="J210" s="264"/>
      <c r="K210" s="312"/>
    </row>
    <row r="211" s="1" customFormat="1" ht="15" customHeight="1">
      <c r="B211" s="289"/>
      <c r="C211" s="264"/>
      <c r="D211" s="264"/>
      <c r="E211" s="264"/>
      <c r="F211" s="287" t="s">
        <v>617</v>
      </c>
      <c r="G211" s="264"/>
      <c r="H211" s="264" t="s">
        <v>787</v>
      </c>
      <c r="I211" s="264"/>
      <c r="J211" s="264"/>
      <c r="K211" s="312"/>
    </row>
    <row r="212" s="1" customFormat="1" ht="15" customHeight="1">
      <c r="B212" s="336"/>
      <c r="C212" s="264"/>
      <c r="D212" s="264"/>
      <c r="E212" s="264"/>
      <c r="F212" s="287" t="s">
        <v>621</v>
      </c>
      <c r="G212" s="325"/>
      <c r="H212" s="316" t="s">
        <v>622</v>
      </c>
      <c r="I212" s="316"/>
      <c r="J212" s="316"/>
      <c r="K212" s="337"/>
    </row>
    <row r="213" s="1" customFormat="1" ht="15" customHeight="1">
      <c r="B213" s="336"/>
      <c r="C213" s="264"/>
      <c r="D213" s="264"/>
      <c r="E213" s="264"/>
      <c r="F213" s="287" t="s">
        <v>623</v>
      </c>
      <c r="G213" s="325"/>
      <c r="H213" s="316" t="s">
        <v>788</v>
      </c>
      <c r="I213" s="316"/>
      <c r="J213" s="316"/>
      <c r="K213" s="337"/>
    </row>
    <row r="214" s="1" customFormat="1" ht="15" customHeight="1">
      <c r="B214" s="336"/>
      <c r="C214" s="264"/>
      <c r="D214" s="264"/>
      <c r="E214" s="264"/>
      <c r="F214" s="287"/>
      <c r="G214" s="325"/>
      <c r="H214" s="316"/>
      <c r="I214" s="316"/>
      <c r="J214" s="316"/>
      <c r="K214" s="337"/>
    </row>
    <row r="215" s="1" customFormat="1" ht="15" customHeight="1">
      <c r="B215" s="336"/>
      <c r="C215" s="264" t="s">
        <v>748</v>
      </c>
      <c r="D215" s="264"/>
      <c r="E215" s="264"/>
      <c r="F215" s="287">
        <v>1</v>
      </c>
      <c r="G215" s="325"/>
      <c r="H215" s="316" t="s">
        <v>789</v>
      </c>
      <c r="I215" s="316"/>
      <c r="J215" s="316"/>
      <c r="K215" s="337"/>
    </row>
    <row r="216" s="1" customFormat="1" ht="15" customHeight="1">
      <c r="B216" s="336"/>
      <c r="C216" s="264"/>
      <c r="D216" s="264"/>
      <c r="E216" s="264"/>
      <c r="F216" s="287">
        <v>2</v>
      </c>
      <c r="G216" s="325"/>
      <c r="H216" s="316" t="s">
        <v>790</v>
      </c>
      <c r="I216" s="316"/>
      <c r="J216" s="316"/>
      <c r="K216" s="337"/>
    </row>
    <row r="217" s="1" customFormat="1" ht="15" customHeight="1">
      <c r="B217" s="336"/>
      <c r="C217" s="264"/>
      <c r="D217" s="264"/>
      <c r="E217" s="264"/>
      <c r="F217" s="287">
        <v>3</v>
      </c>
      <c r="G217" s="325"/>
      <c r="H217" s="316" t="s">
        <v>791</v>
      </c>
      <c r="I217" s="316"/>
      <c r="J217" s="316"/>
      <c r="K217" s="337"/>
    </row>
    <row r="218" s="1" customFormat="1" ht="15" customHeight="1">
      <c r="B218" s="336"/>
      <c r="C218" s="264"/>
      <c r="D218" s="264"/>
      <c r="E218" s="264"/>
      <c r="F218" s="287">
        <v>4</v>
      </c>
      <c r="G218" s="325"/>
      <c r="H218" s="316" t="s">
        <v>792</v>
      </c>
      <c r="I218" s="316"/>
      <c r="J218" s="316"/>
      <c r="K218" s="337"/>
    </row>
    <row r="219" s="1" customFormat="1" ht="12.75" customHeight="1">
      <c r="B219" s="338"/>
      <c r="C219" s="339"/>
      <c r="D219" s="339"/>
      <c r="E219" s="339"/>
      <c r="F219" s="339"/>
      <c r="G219" s="339"/>
      <c r="H219" s="339"/>
      <c r="I219" s="339"/>
      <c r="J219" s="339"/>
      <c r="K219" s="34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Klimša</dc:creator>
  <cp:lastModifiedBy>Michal Klimša</cp:lastModifiedBy>
  <dcterms:created xsi:type="dcterms:W3CDTF">2024-05-03T14:28:25Z</dcterms:created>
  <dcterms:modified xsi:type="dcterms:W3CDTF">2024-05-03T14:28:31Z</dcterms:modified>
</cp:coreProperties>
</file>